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45" windowWidth="23910" windowHeight="12660" activeTab="4"/>
  </bookViews>
  <sheets>
    <sheet name="Instructions" sheetId="1" r:id="rId1"/>
    <sheet name="Hospital Information" sheetId="2" r:id="rId2"/>
    <sheet name="Data Entry" sheetId="3" r:id="rId3"/>
    <sheet name="Documentation Summary" sheetId="4" r:id="rId4"/>
    <sheet name="Documentation Charts" sheetId="5" r:id="rId5"/>
  </sheets>
  <definedNames>
    <definedName name="_xlnm.Print_Titles" localSheetId="0">'Instructions'!$1:$1</definedName>
  </definedNames>
  <calcPr fullCalcOnLoad="1"/>
</workbook>
</file>

<file path=xl/sharedStrings.xml><?xml version="1.0" encoding="utf-8"?>
<sst xmlns="http://schemas.openxmlformats.org/spreadsheetml/2006/main" count="683" uniqueCount="138">
  <si>
    <t>UR NUMBER</t>
  </si>
  <si>
    <t>Y</t>
  </si>
  <si>
    <t>N</t>
  </si>
  <si>
    <t>PERCENTAGE</t>
  </si>
  <si>
    <t>SIGNATURE ONE</t>
  </si>
  <si>
    <t>SIGNATURE TWO</t>
  </si>
  <si>
    <t>RESP RATE</t>
  </si>
  <si>
    <t>HEART RATE</t>
  </si>
  <si>
    <t>BLOOD PRESSURE</t>
  </si>
  <si>
    <t>TEMPERATURE</t>
  </si>
  <si>
    <t>TRANSFUSION REACTION</t>
  </si>
  <si>
    <t>EVIDENCE OF REACTION</t>
  </si>
  <si>
    <t>DOCUMENTATION OF REACTION</t>
  </si>
  <si>
    <t>Medical Documentation</t>
  </si>
  <si>
    <t>PRESCRIPTION</t>
  </si>
  <si>
    <t>Clinical Area</t>
  </si>
  <si>
    <t>Emergency/Elective</t>
  </si>
  <si>
    <t>NURSING DOCUMENTATION</t>
  </si>
  <si>
    <t>DATE of TRANSFUSION</t>
  </si>
  <si>
    <t>BLOOD BANK NOTIFICATION</t>
  </si>
  <si>
    <t>Yes/No</t>
  </si>
  <si>
    <t>INDICATION PROVIDED</t>
  </si>
  <si>
    <t>Emergency</t>
  </si>
  <si>
    <t>Elective</t>
  </si>
  <si>
    <t>CONSENT DOCUMENTED</t>
  </si>
  <si>
    <t>Jan</t>
  </si>
  <si>
    <t>Feb</t>
  </si>
  <si>
    <t>March</t>
  </si>
  <si>
    <t>Apr</t>
  </si>
  <si>
    <t>May</t>
  </si>
  <si>
    <t>Jun</t>
  </si>
  <si>
    <t>Jul</t>
  </si>
  <si>
    <t>Aug</t>
  </si>
  <si>
    <t>Sep</t>
  </si>
  <si>
    <t>Oct</t>
  </si>
  <si>
    <t>Nov</t>
  </si>
  <si>
    <t>Dec</t>
  </si>
  <si>
    <t>Total</t>
  </si>
  <si>
    <t>COUNT</t>
  </si>
  <si>
    <t>TWO SIGNATURES</t>
  </si>
  <si>
    <t>Hospital Name:</t>
  </si>
  <si>
    <t>Year of Data:</t>
  </si>
  <si>
    <t>Clinical Areas:</t>
  </si>
  <si>
    <t>Complete Baseline Obs</t>
  </si>
  <si>
    <t>Complete Completion Obs</t>
  </si>
  <si>
    <t xml:space="preserve"> </t>
  </si>
  <si>
    <t>CLINICAL AREA</t>
  </si>
  <si>
    <t>EMERGENCY/ELECTIVE</t>
  </si>
  <si>
    <t>EMERGENCY</t>
  </si>
  <si>
    <t>ELECTIVE</t>
  </si>
  <si>
    <t>UNKNOWN</t>
  </si>
  <si>
    <t>Data Validation Checks</t>
  </si>
  <si>
    <t>Dates</t>
  </si>
  <si>
    <t>Clinical Areas</t>
  </si>
  <si>
    <t>Contents of DROP DOWN BOXES</t>
  </si>
  <si>
    <t>COMBINED DATA POINTS (Calculated)</t>
  </si>
  <si>
    <t xml:space="preserve">Enter a year </t>
  </si>
  <si>
    <t>PRODUCT</t>
  </si>
  <si>
    <t>Product</t>
  </si>
  <si>
    <t>Blood Products:</t>
  </si>
  <si>
    <t>This list may be added to, but it is advised to NOT edit</t>
  </si>
  <si>
    <t>List up to 5 products, enter one area per line</t>
  </si>
  <si>
    <t>Blood Product</t>
  </si>
  <si>
    <t>BLOOD PRODUCTS</t>
  </si>
  <si>
    <t>Baseline observations</t>
  </si>
  <si>
    <t>Completion OBSERVATIONS</t>
  </si>
  <si>
    <t>PATHOLGY NOTIFICATION</t>
  </si>
  <si>
    <t>Complete Duration obs</t>
  </si>
  <si>
    <t>O2 SATURATION</t>
  </si>
  <si>
    <t>Not documented</t>
  </si>
  <si>
    <t>Item</t>
  </si>
  <si>
    <t>Action</t>
  </si>
  <si>
    <t>Explanation</t>
  </si>
  <si>
    <t>Page 1 Hospital information</t>
  </si>
  <si>
    <t>insert information into white text areas</t>
  </si>
  <si>
    <t>Enter your hospital</t>
  </si>
  <si>
    <t>The tool can be used for more than one year</t>
  </si>
  <si>
    <t>A year must be entered so that month summaries can be created, and data validation checks.</t>
  </si>
  <si>
    <t>Creates drop down list of clinical areas on data entry page to allow for customisation for your own hospital needs. Data will be presented as whole hospital or can be presented in clinical areas. EDITING a clinical area name will impact on summary tables and charts.  Adding a NEW clinical area is ok.</t>
  </si>
  <si>
    <t>Blood Products</t>
  </si>
  <si>
    <t>Creates drop down list of products on data entry page to allow for customisation for your own hospital needs. EDITING a product name will impact on summary tables and charts.  Adding a NEW product is ok.</t>
  </si>
  <si>
    <t>no action required</t>
  </si>
  <si>
    <t>A data validation check occurs to ensure all dates have been correctly entered so summary charts can be created.</t>
  </si>
  <si>
    <t>A data validation check occurs to ensure a clinical area has been entered for each transfusion. so summary charts can be created.</t>
  </si>
  <si>
    <t>Page 2 Documentation Data entry</t>
  </si>
  <si>
    <t>enter patient identifier</t>
  </si>
  <si>
    <t>This field is optional. Provides reference for your records to investigate further if needed.</t>
  </si>
  <si>
    <t>enter date as dd/mm/yyyy</t>
  </si>
  <si>
    <t>A valid date must be entered.</t>
  </si>
  <si>
    <t>select one option from drop down box that has been generated from page 1</t>
  </si>
  <si>
    <t xml:space="preserve">The drop down box is created from the "Hospital Information" tab.  </t>
  </si>
  <si>
    <t>select one option from predetermined list in drop down box (Y/N)</t>
  </si>
  <si>
    <t>If left BLANK, will be intrepreted as a NO in the summaries and charts</t>
  </si>
  <si>
    <t>No action required</t>
  </si>
  <si>
    <t>Automatically generated from previous data entered</t>
  </si>
  <si>
    <t>Page 3 Documentation Summary</t>
  </si>
  <si>
    <t>All cells are calculated and summarised from the previous page</t>
  </si>
  <si>
    <t>Page 4 Documentation Charts</t>
  </si>
  <si>
    <t>Summary charts are created from the data presented on "Documentation Summary" page</t>
  </si>
  <si>
    <t>Allows calculation of combined data points that will be displayed. 
If left BLANK, will be intrepreted as a NO.</t>
  </si>
  <si>
    <t>15 minutes after commencement observations</t>
  </si>
  <si>
    <t>Month</t>
  </si>
  <si>
    <t xml:space="preserve">Complete Medical Documentation </t>
  </si>
  <si>
    <t>Complete Nursing Documentation</t>
  </si>
  <si>
    <t>NURSING Documentation met by clinical area</t>
  </si>
  <si>
    <t>MEDICAL Documentation met by clinical area</t>
  </si>
  <si>
    <t>Baseline Obs met by clinical area</t>
  </si>
  <si>
    <t>15 minutes Obs after commencement met by clinical area</t>
  </si>
  <si>
    <t>Completion Obs met by clinical area</t>
  </si>
  <si>
    <t>List up to 5 products and at least one, enter one area per line This list may be added to (up to a maximum of 5), but it is advised to NOT edit once data entry has commenced.</t>
  </si>
  <si>
    <t>TIME COMMENCED DOCUMENTED</t>
  </si>
  <si>
    <t>TIME CONCLUDED DOCUMENTED</t>
  </si>
  <si>
    <t>BASELINE OBS COMPLETE (excludes discretionary O2 saturation)</t>
  </si>
  <si>
    <t>O2 Saturation is not a requirement of the guidelines but is at the discretion of clinical areas/hospital policy. 
If left BLANK, will be intrepreted as a NO.</t>
  </si>
  <si>
    <t>Automatically generated from previous data entered 
(excludes O2 saturation)</t>
  </si>
  <si>
    <t>15 MINUTES AFTER COMMENCEMENT OBS COMPLETE (excludes discretionary O2 saturation)</t>
  </si>
  <si>
    <t>COMPLETION OBS COMPLETE (excludes discretionary O2 saturation)</t>
  </si>
  <si>
    <t>Complete Baseline Obs (excludes discretionary O2 saturation)</t>
  </si>
  <si>
    <t>Complete 15 minutes after commencement Obs (excludes discretionary O2 saturation)</t>
  </si>
  <si>
    <t>Complete Completion Obs (excludes discretionary O2 saturation)</t>
  </si>
  <si>
    <t>15 minutes after commencement COMPLETE (excludes discretionary O2 saturation)</t>
  </si>
  <si>
    <t>COMPLETION COMPLETE (excludes discretionary O2 saturation)</t>
  </si>
  <si>
    <t>BASELINE COMPLETE (excludes discretionary O2 saturation)</t>
  </si>
  <si>
    <t>List up to 7 clinical areas, enter one area per line</t>
  </si>
  <si>
    <t>List up to 7 clinical areas and at least one, enter one area per line This list may be added to (up to a maximum of 7), but it is advised to NOT edit once data entry has commenced.</t>
  </si>
  <si>
    <t>MEDICAL OFFICER NOTIFICATION</t>
  </si>
  <si>
    <t>Mar</t>
  </si>
  <si>
    <t>y</t>
  </si>
  <si>
    <t>RBC</t>
  </si>
  <si>
    <t xml:space="preserve">Platelets </t>
  </si>
  <si>
    <t>FFP</t>
  </si>
  <si>
    <t>ICU</t>
  </si>
  <si>
    <t>DPU</t>
  </si>
  <si>
    <t>Surgical ward</t>
  </si>
  <si>
    <t>Medical ward</t>
  </si>
  <si>
    <t>ED</t>
  </si>
  <si>
    <t>n</t>
  </si>
  <si>
    <t>St Elsewhere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</si>
</sst>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400]h:mm:ss\ AM/PM"/>
    <numFmt numFmtId="166" formatCode="h:mm:ss;@"/>
  </numFmts>
  <fonts count="35">
    <font>
      <sz val="10"/>
      <name val="Arial"/>
      <family val="0"/>
    </font>
    <font>
      <sz val="11"/>
      <color indexed="8"/>
      <name val="Calibri"/>
      <family val="2"/>
    </font>
    <font>
      <b/>
      <sz val="11"/>
      <color indexed="8"/>
      <name val="Calibri"/>
      <family val="2"/>
    </font>
    <font>
      <sz val="8"/>
      <name val="Arial"/>
      <family val="0"/>
    </font>
    <font>
      <b/>
      <sz val="10"/>
      <name val="Arial"/>
      <family val="2"/>
    </font>
    <font>
      <b/>
      <i/>
      <sz val="10"/>
      <name val="Arial"/>
      <family val="2"/>
    </font>
    <font>
      <sz val="10"/>
      <color indexed="63"/>
      <name val="Tahoma"/>
      <family val="2"/>
    </font>
    <font>
      <sz val="9"/>
      <name val="Arial"/>
      <family val="2"/>
    </font>
    <font>
      <b/>
      <sz val="9"/>
      <name val="Arial"/>
      <family val="2"/>
    </font>
    <font>
      <b/>
      <i/>
      <sz val="9"/>
      <name val="Arial"/>
      <family val="2"/>
    </font>
    <font>
      <sz val="9"/>
      <color indexed="10"/>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9.75"/>
      <color indexed="8"/>
      <name val="Arial"/>
      <family val="0"/>
    </font>
    <font>
      <b/>
      <sz val="9.75"/>
      <color indexed="8"/>
      <name val="Arial"/>
      <family val="0"/>
    </font>
    <font>
      <b/>
      <sz val="11.5"/>
      <color indexed="8"/>
      <name val="Arial"/>
      <family val="0"/>
    </font>
    <font>
      <sz val="7.35"/>
      <color indexed="8"/>
      <name val="Arial"/>
      <family val="0"/>
    </font>
    <font>
      <b/>
      <sz val="10"/>
      <color indexed="8"/>
      <name val="Arial"/>
      <family val="0"/>
    </font>
    <font>
      <sz val="9.5"/>
      <color indexed="8"/>
      <name val="Arial"/>
      <family val="0"/>
    </font>
    <font>
      <b/>
      <sz val="9.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0" borderId="9" applyNumberFormat="0" applyFill="0" applyAlignment="0" applyProtection="0"/>
    <xf numFmtId="0" fontId="24"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horizontal="left" vertical="top"/>
    </xf>
    <xf numFmtId="0" fontId="0" fillId="0" borderId="0" xfId="0" applyBorder="1" applyAlignment="1">
      <alignment horizontal="center" vertical="top"/>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2" fillId="21" borderId="0" xfId="0" applyFont="1" applyFill="1" applyBorder="1" applyAlignment="1">
      <alignment horizontal="left" vertical="top"/>
    </xf>
    <xf numFmtId="0" fontId="0" fillId="21" borderId="0" xfId="0" applyFill="1" applyBorder="1" applyAlignment="1">
      <alignment horizontal="center" vertical="top"/>
    </xf>
    <xf numFmtId="0" fontId="0" fillId="0" borderId="0" xfId="0" applyBorder="1" applyAlignment="1">
      <alignment horizontal="center" vertical="top" shrinkToFit="1"/>
    </xf>
    <xf numFmtId="22" fontId="0" fillId="0" borderId="0" xfId="0" applyNumberFormat="1" applyBorder="1" applyAlignment="1">
      <alignment horizontal="center" vertical="top"/>
    </xf>
    <xf numFmtId="0" fontId="0" fillId="0" borderId="0" xfId="0" applyBorder="1" applyAlignment="1">
      <alignment vertical="top"/>
    </xf>
    <xf numFmtId="14" fontId="0" fillId="0" borderId="0" xfId="0" applyNumberFormat="1" applyBorder="1" applyAlignment="1">
      <alignment horizontal="left" vertical="top"/>
    </xf>
    <xf numFmtId="14" fontId="0" fillId="0" borderId="0" xfId="0" applyNumberFormat="1" applyAlignment="1">
      <alignment/>
    </xf>
    <xf numFmtId="1" fontId="0" fillId="0" borderId="0" xfId="0" applyNumberFormat="1" applyAlignment="1">
      <alignment/>
    </xf>
    <xf numFmtId="0" fontId="0" fillId="8" borderId="0" xfId="0" applyFill="1" applyAlignment="1">
      <alignment/>
    </xf>
    <xf numFmtId="0" fontId="0" fillId="24" borderId="0" xfId="0" applyFill="1" applyAlignment="1">
      <alignment/>
    </xf>
    <xf numFmtId="14" fontId="4" fillId="8" borderId="0" xfId="0" applyNumberFormat="1" applyFont="1" applyFill="1" applyBorder="1" applyAlignment="1">
      <alignment horizontal="left" vertical="top"/>
    </xf>
    <xf numFmtId="164" fontId="0" fillId="0" borderId="0" xfId="0" applyNumberFormat="1" applyAlignment="1">
      <alignment/>
    </xf>
    <xf numFmtId="164" fontId="2" fillId="21" borderId="0" xfId="0" applyNumberFormat="1" applyFont="1" applyFill="1" applyBorder="1" applyAlignment="1">
      <alignment horizontal="left" vertical="top"/>
    </xf>
    <xf numFmtId="0" fontId="0" fillId="8" borderId="0" xfId="0" applyNumberFormat="1" applyFill="1" applyAlignment="1">
      <alignment/>
    </xf>
    <xf numFmtId="0" fontId="4" fillId="25" borderId="0" xfId="0" applyFont="1" applyFill="1" applyAlignment="1">
      <alignment/>
    </xf>
    <xf numFmtId="0" fontId="0" fillId="25" borderId="0" xfId="0" applyFill="1" applyAlignment="1">
      <alignment/>
    </xf>
    <xf numFmtId="1" fontId="0" fillId="25" borderId="0" xfId="0" applyNumberFormat="1" applyFill="1" applyAlignment="1">
      <alignment/>
    </xf>
    <xf numFmtId="0" fontId="4" fillId="0" borderId="10" xfId="0" applyFont="1" applyBorder="1" applyAlignment="1">
      <alignment horizontal="left" vertical="top"/>
    </xf>
    <xf numFmtId="0" fontId="0" fillId="0" borderId="11" xfId="0" applyBorder="1" applyAlignment="1">
      <alignment horizontal="center" vertical="top"/>
    </xf>
    <xf numFmtId="0" fontId="0" fillId="0" borderId="11" xfId="0" applyBorder="1" applyAlignment="1">
      <alignment/>
    </xf>
    <xf numFmtId="0" fontId="0" fillId="0" borderId="12" xfId="0" applyBorder="1" applyAlignment="1">
      <alignment/>
    </xf>
    <xf numFmtId="0" fontId="0" fillId="0" borderId="13" xfId="0" applyBorder="1" applyAlignment="1">
      <alignment horizontal="left" vertical="top"/>
    </xf>
    <xf numFmtId="0" fontId="0" fillId="0" borderId="0" xfId="0" applyBorder="1" applyAlignment="1">
      <alignment/>
    </xf>
    <xf numFmtId="0" fontId="0" fillId="0" borderId="14" xfId="0" applyBorder="1" applyAlignment="1">
      <alignment/>
    </xf>
    <xf numFmtId="0" fontId="0" fillId="0" borderId="15" xfId="0" applyBorder="1" applyAlignment="1">
      <alignment horizontal="left" vertical="top"/>
    </xf>
    <xf numFmtId="0" fontId="0" fillId="0" borderId="16" xfId="0" applyBorder="1" applyAlignment="1">
      <alignment horizontal="center" vertical="top"/>
    </xf>
    <xf numFmtId="0" fontId="0" fillId="0" borderId="16" xfId="0" applyBorder="1" applyAlignment="1">
      <alignment/>
    </xf>
    <xf numFmtId="0" fontId="0" fillId="0" borderId="17" xfId="0" applyBorder="1" applyAlignment="1">
      <alignment/>
    </xf>
    <xf numFmtId="0" fontId="5" fillId="0" borderId="13" xfId="0" applyFont="1" applyBorder="1" applyAlignment="1">
      <alignment horizontal="left" vertical="top"/>
    </xf>
    <xf numFmtId="0" fontId="5" fillId="0" borderId="0" xfId="0" applyFont="1" applyBorder="1" applyAlignment="1">
      <alignment horizontal="center" vertical="top"/>
    </xf>
    <xf numFmtId="0" fontId="5" fillId="0" borderId="0" xfId="0" applyFont="1" applyBorder="1" applyAlignment="1">
      <alignment/>
    </xf>
    <xf numFmtId="0" fontId="5" fillId="0" borderId="14" xfId="0" applyFont="1" applyBorder="1" applyAlignment="1">
      <alignment/>
    </xf>
    <xf numFmtId="0" fontId="6" fillId="0" borderId="0" xfId="0" applyFont="1" applyAlignment="1">
      <alignment horizontal="left" indent="1"/>
    </xf>
    <xf numFmtId="166" fontId="0" fillId="0" borderId="0" xfId="0" applyNumberFormat="1" applyBorder="1" applyAlignment="1">
      <alignment horizontal="center" vertical="top"/>
    </xf>
    <xf numFmtId="166" fontId="0" fillId="0" borderId="0" xfId="0" applyNumberFormat="1" applyAlignment="1">
      <alignment/>
    </xf>
    <xf numFmtId="0" fontId="0" fillId="0" borderId="0" xfId="0" applyFill="1" applyBorder="1" applyAlignment="1">
      <alignment/>
    </xf>
    <xf numFmtId="0" fontId="7" fillId="0" borderId="0" xfId="0" applyFont="1" applyBorder="1" applyAlignment="1" applyProtection="1">
      <alignment horizontal="left" vertical="top" wrapText="1"/>
      <protection/>
    </xf>
    <xf numFmtId="14" fontId="7" fillId="0" borderId="0" xfId="0" applyNumberFormat="1" applyFont="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7" fillId="0" borderId="0" xfId="0" applyFont="1" applyAlignment="1">
      <alignment horizontal="left" vertical="top" wrapText="1"/>
    </xf>
    <xf numFmtId="0" fontId="7" fillId="0" borderId="0" xfId="0" applyFont="1" applyFill="1" applyAlignment="1">
      <alignment horizontal="left" vertical="top" wrapText="1"/>
    </xf>
    <xf numFmtId="0" fontId="8" fillId="8"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xf>
    <xf numFmtId="0" fontId="10" fillId="0" borderId="0" xfId="0" applyFont="1" applyAlignment="1">
      <alignment horizontal="left" vertical="top" wrapText="1"/>
    </xf>
    <xf numFmtId="14" fontId="7" fillId="0" borderId="0" xfId="0" applyNumberFormat="1" applyFont="1" applyBorder="1" applyAlignment="1">
      <alignment horizontal="left" vertical="top" wrapText="1"/>
    </xf>
    <xf numFmtId="0" fontId="7" fillId="0" borderId="0" xfId="0" applyFont="1" applyBorder="1" applyAlignment="1">
      <alignment horizontal="left" vertical="top" wrapText="1"/>
    </xf>
    <xf numFmtId="0" fontId="11" fillId="21" borderId="0" xfId="0" applyFont="1" applyFill="1" applyBorder="1" applyAlignment="1">
      <alignment horizontal="left" vertical="top" wrapText="1"/>
    </xf>
    <xf numFmtId="165" fontId="7" fillId="0" borderId="0" xfId="0" applyNumberFormat="1" applyFont="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center" vertical="top"/>
    </xf>
    <xf numFmtId="0" fontId="0" fillId="0" borderId="0" xfId="0" applyFill="1" applyAlignment="1">
      <alignment/>
    </xf>
    <xf numFmtId="165" fontId="0" fillId="0" borderId="0" xfId="0" applyNumberFormat="1" applyFont="1" applyBorder="1" applyAlignment="1">
      <alignment horizontal="left" vertical="top" wrapText="1"/>
    </xf>
    <xf numFmtId="14" fontId="0" fillId="0" borderId="0" xfId="0" applyNumberFormat="1" applyBorder="1" applyAlignment="1" applyProtection="1">
      <alignment horizontal="center" vertical="top"/>
      <protection/>
    </xf>
    <xf numFmtId="0" fontId="0" fillId="0" borderId="0" xfId="0" applyBorder="1" applyAlignment="1" applyProtection="1">
      <alignment horizontal="center" vertical="top" shrinkToFit="1"/>
      <protection/>
    </xf>
    <xf numFmtId="0" fontId="0" fillId="0" borderId="0" xfId="0" applyAlignment="1" applyProtection="1">
      <alignment/>
      <protection/>
    </xf>
    <xf numFmtId="0" fontId="0" fillId="21" borderId="0" xfId="0" applyFill="1" applyBorder="1" applyAlignment="1" applyProtection="1">
      <alignment horizontal="center" vertical="top"/>
      <protection/>
    </xf>
    <xf numFmtId="0" fontId="2" fillId="21" borderId="0" xfId="0" applyFont="1" applyFill="1" applyBorder="1" applyAlignment="1" applyProtection="1">
      <alignment horizontal="left" vertical="top"/>
      <protection/>
    </xf>
    <xf numFmtId="166" fontId="0" fillId="0" borderId="0" xfId="0" applyNumberFormat="1" applyBorder="1" applyAlignment="1" applyProtection="1">
      <alignment horizontal="center" vertical="top"/>
      <protection/>
    </xf>
    <xf numFmtId="166" fontId="0" fillId="0" borderId="0" xfId="0" applyNumberFormat="1" applyAlignment="1" applyProtection="1">
      <alignment/>
      <protection/>
    </xf>
    <xf numFmtId="22" fontId="0" fillId="0" borderId="0" xfId="0" applyNumberFormat="1" applyBorder="1" applyAlignment="1" applyProtection="1">
      <alignment horizontal="center" vertical="top"/>
      <protection/>
    </xf>
    <xf numFmtId="0" fontId="0" fillId="0" borderId="0" xfId="0" applyFill="1" applyBorder="1" applyAlignment="1" applyProtection="1">
      <alignment horizontal="center" vertical="top" shrinkToFit="1"/>
      <protection/>
    </xf>
    <xf numFmtId="0" fontId="0" fillId="24"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Medical Documentation</a:t>
            </a:r>
          </a:p>
        </c:rich>
      </c:tx>
      <c:layout>
        <c:manualLayout>
          <c:xMode val="factor"/>
          <c:yMode val="factor"/>
          <c:x val="0.01025"/>
          <c:y val="0"/>
        </c:manualLayout>
      </c:layout>
      <c:spPr>
        <a:noFill/>
        <a:ln>
          <a:noFill/>
        </a:ln>
      </c:spPr>
    </c:title>
    <c:plotArea>
      <c:layout>
        <c:manualLayout>
          <c:xMode val="edge"/>
          <c:yMode val="edge"/>
          <c:x val="0.04325"/>
          <c:y val="0.1375"/>
          <c:w val="0.76175"/>
          <c:h val="0.77575"/>
        </c:manualLayout>
      </c:layout>
      <c:barChart>
        <c:barDir val="col"/>
        <c:grouping val="clustered"/>
        <c:varyColors val="0"/>
        <c:ser>
          <c:idx val="0"/>
          <c:order val="0"/>
          <c:tx>
            <c:strRef>
              <c:f>'Documentation Summary'!$A$58</c:f>
              <c:strCache>
                <c:ptCount val="1"/>
                <c:pt idx="0">
                  <c:v>PRESCRIPTION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Summary'!$B$58:$M$58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Summary'!$A$59</c:f>
              <c:strCache>
                <c:ptCount val="1"/>
                <c:pt idx="0">
                  <c:v>CONSENT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Summary'!$B$59:$M$59</c:f>
              <c:numCache>
                <c:ptCount val="12"/>
                <c:pt idx="0">
                  <c:v>60</c:v>
                </c:pt>
                <c:pt idx="1">
                  <c:v>60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Summary'!$A$60</c:f>
              <c:strCache>
                <c:ptCount val="1"/>
                <c:pt idx="0">
                  <c:v>INDICATION PROVIDED</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Summary'!$B$60:$M$60</c:f>
              <c:numCache>
                <c:ptCount val="12"/>
                <c:pt idx="0">
                  <c:v>100</c:v>
                </c:pt>
                <c:pt idx="1">
                  <c:v>60</c:v>
                </c:pt>
                <c:pt idx="2">
                  <c:v>66.66666666666666</c:v>
                </c:pt>
                <c:pt idx="3">
                  <c:v>0</c:v>
                </c:pt>
                <c:pt idx="4">
                  <c:v>0</c:v>
                </c:pt>
                <c:pt idx="5">
                  <c:v>0</c:v>
                </c:pt>
                <c:pt idx="6">
                  <c:v>0</c:v>
                </c:pt>
                <c:pt idx="7">
                  <c:v>0</c:v>
                </c:pt>
                <c:pt idx="8">
                  <c:v>0</c:v>
                </c:pt>
                <c:pt idx="9">
                  <c:v>0</c:v>
                </c:pt>
                <c:pt idx="10">
                  <c:v>0</c:v>
                </c:pt>
                <c:pt idx="11">
                  <c:v>0</c:v>
                </c:pt>
              </c:numCache>
            </c:numRef>
          </c:val>
        </c:ser>
        <c:axId val="47094296"/>
        <c:axId val="21195481"/>
      </c:barChart>
      <c:catAx>
        <c:axId val="47094296"/>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195481"/>
        <c:crosses val="autoZero"/>
        <c:auto val="1"/>
        <c:lblOffset val="100"/>
        <c:tickLblSkip val="1"/>
        <c:noMultiLvlLbl val="0"/>
      </c:catAx>
      <c:valAx>
        <c:axId val="21195481"/>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094296"/>
        <c:crossesAt val="1"/>
        <c:crossBetween val="between"/>
        <c:dispUnits/>
      </c:valAx>
      <c:spPr>
        <a:solidFill>
          <a:srgbClr val="FFFFFF"/>
        </a:solidFill>
        <a:ln w="12700">
          <a:solidFill>
            <a:srgbClr val="808080"/>
          </a:solidFill>
        </a:ln>
      </c:spPr>
    </c:plotArea>
    <c:legend>
      <c:legendPos val="r"/>
      <c:layout>
        <c:manualLayout>
          <c:xMode val="edge"/>
          <c:yMode val="edge"/>
          <c:x val="0.819"/>
          <c:y val="0.42775"/>
          <c:w val="0.17725"/>
          <c:h val="0.1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'Hospital Information'!$C$5</c:f>
        </c:strRef>
      </c:tx>
      <c:layout>
        <c:manualLayout>
          <c:xMode val="factor"/>
          <c:yMode val="factor"/>
          <c:x val="0.00375"/>
          <c:y val="0.04475"/>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435"/>
          <c:y val="0.1335"/>
          <c:w val="0.77375"/>
          <c:h val="0.78225"/>
        </c:manualLayout>
      </c:layout>
      <c:barChart>
        <c:barDir val="col"/>
        <c:grouping val="clustered"/>
        <c:varyColors val="0"/>
        <c:ser>
          <c:idx val="0"/>
          <c:order val="0"/>
          <c:tx>
            <c:strRef>
              <c:f>'Documentation Summary'!$A$63</c:f>
              <c:strCache>
                <c:ptCount val="1"/>
                <c:pt idx="0">
                  <c:v>TIME COMMENCED DOCUMENTED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Summary'!$B$63:$M$63</c:f>
              <c:numCache>
                <c:ptCount val="12"/>
                <c:pt idx="0">
                  <c:v>100</c:v>
                </c:pt>
                <c:pt idx="1">
                  <c:v>100</c:v>
                </c:pt>
                <c:pt idx="2">
                  <c:v>100</c:v>
                </c:pt>
                <c:pt idx="3">
                  <c:v>0</c:v>
                </c:pt>
                <c:pt idx="4">
                  <c:v>0</c:v>
                </c:pt>
                <c:pt idx="5">
                  <c:v>0</c:v>
                </c:pt>
                <c:pt idx="6">
                  <c:v>0</c:v>
                </c:pt>
                <c:pt idx="7">
                  <c:v>0</c:v>
                </c:pt>
                <c:pt idx="8">
                  <c:v>0</c:v>
                </c:pt>
                <c:pt idx="9">
                  <c:v>0</c:v>
                </c:pt>
                <c:pt idx="10">
                  <c:v>0</c:v>
                </c:pt>
                <c:pt idx="11">
                  <c:v>0</c:v>
                </c:pt>
              </c:numCache>
            </c:numRef>
          </c:val>
        </c:ser>
        <c:ser>
          <c:idx val="1"/>
          <c:order val="1"/>
          <c:tx>
            <c:strRef>
              <c:f>'Documentation Summary'!$A$64</c:f>
              <c:strCache>
                <c:ptCount val="1"/>
                <c:pt idx="0">
                  <c:v>TIME CONCLUDED DOCUMENTED</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Summary'!$B$64:$M$64</c:f>
              <c:numCache>
                <c:ptCount val="12"/>
                <c:pt idx="0">
                  <c:v>80</c:v>
                </c:pt>
                <c:pt idx="1">
                  <c:v>40</c:v>
                </c:pt>
                <c:pt idx="2">
                  <c:v>83.33333333333334</c:v>
                </c:pt>
                <c:pt idx="3">
                  <c:v>0</c:v>
                </c:pt>
                <c:pt idx="4">
                  <c:v>0</c:v>
                </c:pt>
                <c:pt idx="5">
                  <c:v>0</c:v>
                </c:pt>
                <c:pt idx="6">
                  <c:v>0</c:v>
                </c:pt>
                <c:pt idx="7">
                  <c:v>0</c:v>
                </c:pt>
                <c:pt idx="8">
                  <c:v>0</c:v>
                </c:pt>
                <c:pt idx="9">
                  <c:v>0</c:v>
                </c:pt>
                <c:pt idx="10">
                  <c:v>0</c:v>
                </c:pt>
                <c:pt idx="11">
                  <c:v>0</c:v>
                </c:pt>
              </c:numCache>
            </c:numRef>
          </c:val>
        </c:ser>
        <c:ser>
          <c:idx val="2"/>
          <c:order val="2"/>
          <c:tx>
            <c:strRef>
              <c:f>'Documentation Summary'!$A$65</c:f>
              <c:strCache>
                <c:ptCount val="1"/>
                <c:pt idx="0">
                  <c:v>TWO SIGNATURES</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Summary'!$B$65:$M$65</c:f>
              <c:numCache>
                <c:ptCount val="12"/>
                <c:pt idx="0">
                  <c:v>80</c:v>
                </c:pt>
                <c:pt idx="1">
                  <c:v>100</c:v>
                </c:pt>
                <c:pt idx="2">
                  <c:v>50</c:v>
                </c:pt>
                <c:pt idx="3">
                  <c:v>0</c:v>
                </c:pt>
                <c:pt idx="4">
                  <c:v>0</c:v>
                </c:pt>
                <c:pt idx="5">
                  <c:v>0</c:v>
                </c:pt>
                <c:pt idx="6">
                  <c:v>0</c:v>
                </c:pt>
                <c:pt idx="7">
                  <c:v>0</c:v>
                </c:pt>
                <c:pt idx="8">
                  <c:v>0</c:v>
                </c:pt>
                <c:pt idx="9">
                  <c:v>0</c:v>
                </c:pt>
                <c:pt idx="10">
                  <c:v>0</c:v>
                </c:pt>
                <c:pt idx="11">
                  <c:v>0</c:v>
                </c:pt>
              </c:numCache>
            </c:numRef>
          </c:val>
        </c:ser>
        <c:axId val="56541602"/>
        <c:axId val="39112371"/>
      </c:barChart>
      <c:catAx>
        <c:axId val="56541602"/>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5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12371"/>
        <c:crosses val="autoZero"/>
        <c:auto val="1"/>
        <c:lblOffset val="100"/>
        <c:tickLblSkip val="1"/>
        <c:noMultiLvlLbl val="0"/>
      </c:catAx>
      <c:valAx>
        <c:axId val="39112371"/>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541602"/>
        <c:crossesAt val="1"/>
        <c:crossBetween val="between"/>
        <c:dispUnits/>
      </c:valAx>
      <c:spPr>
        <a:solidFill>
          <a:srgbClr val="FFFFFF"/>
        </a:solidFill>
        <a:ln w="12700">
          <a:solidFill>
            <a:srgbClr val="808080"/>
          </a:solidFill>
        </a:ln>
      </c:spPr>
    </c:plotArea>
    <c:legend>
      <c:legendPos val="r"/>
      <c:layout>
        <c:manualLayout>
          <c:xMode val="edge"/>
          <c:yMode val="edge"/>
          <c:x val="0.76425"/>
          <c:y val="0.42925"/>
          <c:w val="0.23075"/>
          <c:h val="0.1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Baseline</a:t>
            </a:r>
          </a:p>
        </c:rich>
      </c:tx>
      <c:layout>
        <c:manualLayout>
          <c:xMode val="factor"/>
          <c:yMode val="factor"/>
          <c:x val="0.009"/>
          <c:y val="0"/>
        </c:manualLayout>
      </c:layout>
      <c:spPr>
        <a:noFill/>
        <a:ln>
          <a:noFill/>
        </a:ln>
      </c:spPr>
    </c:title>
    <c:plotArea>
      <c:layout>
        <c:manualLayout>
          <c:xMode val="edge"/>
          <c:yMode val="edge"/>
          <c:x val="0.0435"/>
          <c:y val="0.1825"/>
          <c:w val="0.6425"/>
          <c:h val="0.73375"/>
        </c:manualLayout>
      </c:layout>
      <c:barChart>
        <c:barDir val="col"/>
        <c:grouping val="clustered"/>
        <c:varyColors val="0"/>
        <c:ser>
          <c:idx val="0"/>
          <c:order val="0"/>
          <c:tx>
            <c:strRef>
              <c:f>'Documentation Summary'!$A$67</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Summary'!$B$67:$M$67</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Summary'!$A$68</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Summary'!$B$68:$M$68</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Summary'!$A$69</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Summary'!$B$69:$M$69</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Summary'!$A$70</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Summary'!$B$70:$M$70</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4"/>
          <c:tx>
            <c:strRef>
              <c:f>'Documentation Summary'!$A$71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Summary'!$B$71:$M$71</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16467020"/>
        <c:axId val="13985453"/>
      </c:barChart>
      <c:lineChart>
        <c:grouping val="standard"/>
        <c:varyColors val="0"/>
        <c:ser>
          <c:idx val="4"/>
          <c:order val="5"/>
          <c:tx>
            <c:strRef>
              <c:f>'Documentation Summary'!$A$72</c:f>
              <c:strCache>
                <c:ptCount val="1"/>
                <c:pt idx="0">
                  <c:v>BASELINE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16467020"/>
        <c:axId val="13985453"/>
      </c:lineChart>
      <c:catAx>
        <c:axId val="1646702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985453"/>
        <c:crosses val="autoZero"/>
        <c:auto val="1"/>
        <c:lblOffset val="100"/>
        <c:tickLblSkip val="1"/>
        <c:noMultiLvlLbl val="0"/>
      </c:catAx>
      <c:valAx>
        <c:axId val="13985453"/>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467020"/>
        <c:crossesAt val="1"/>
        <c:crossBetween val="between"/>
        <c:dispUnits/>
      </c:valAx>
      <c:spPr>
        <a:solidFill>
          <a:srgbClr val="FFFFFF"/>
        </a:solidFill>
        <a:ln w="12700">
          <a:solidFill>
            <a:srgbClr val="808080"/>
          </a:solidFill>
        </a:ln>
      </c:spPr>
    </c:plotArea>
    <c:legend>
      <c:legendPos val="r"/>
      <c:layout>
        <c:manualLayout>
          <c:xMode val="edge"/>
          <c:yMode val="edge"/>
          <c:x val="0.70025"/>
          <c:y val="0.27975"/>
          <c:w val="0.29475"/>
          <c:h val="0.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15 minutes after commencement</a:t>
            </a:r>
          </a:p>
        </c:rich>
      </c:tx>
      <c:layout>
        <c:manualLayout>
          <c:xMode val="factor"/>
          <c:yMode val="factor"/>
          <c:x val="0.009"/>
          <c:y val="0"/>
        </c:manualLayout>
      </c:layout>
      <c:spPr>
        <a:noFill/>
        <a:ln>
          <a:noFill/>
        </a:ln>
      </c:spPr>
    </c:title>
    <c:plotArea>
      <c:layout>
        <c:manualLayout>
          <c:xMode val="edge"/>
          <c:yMode val="edge"/>
          <c:x val="0.0435"/>
          <c:y val="0.1815"/>
          <c:w val="0.61075"/>
          <c:h val="0.735"/>
        </c:manualLayout>
      </c:layout>
      <c:barChart>
        <c:barDir val="col"/>
        <c:grouping val="clustered"/>
        <c:varyColors val="0"/>
        <c:ser>
          <c:idx val="0"/>
          <c:order val="0"/>
          <c:tx>
            <c:strRef>
              <c:f>'Documentation Summary'!$A$74</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Summary'!$B$74:$M$74</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1"/>
          <c:order val="1"/>
          <c:tx>
            <c:strRef>
              <c:f>'Documentation Summary'!$A$75</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Summary'!$B$75:$M$75</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2"/>
          <c:order val="2"/>
          <c:tx>
            <c:strRef>
              <c:f>'Documentation Summary'!$A$76</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Summary'!$B$76:$M$76</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3"/>
          <c:order val="3"/>
          <c:tx>
            <c:strRef>
              <c:f>'Documentation Summary'!$A$77</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Summary'!$B$77:$M$77</c:f>
              <c:numCache>
                <c:ptCount val="12"/>
                <c:pt idx="0">
                  <c:v>60</c:v>
                </c:pt>
                <c:pt idx="1">
                  <c:v>80</c:v>
                </c:pt>
                <c:pt idx="2">
                  <c:v>50</c:v>
                </c:pt>
                <c:pt idx="3">
                  <c:v>0</c:v>
                </c:pt>
                <c:pt idx="4">
                  <c:v>0</c:v>
                </c:pt>
                <c:pt idx="5">
                  <c:v>0</c:v>
                </c:pt>
                <c:pt idx="6">
                  <c:v>0</c:v>
                </c:pt>
                <c:pt idx="7">
                  <c:v>0</c:v>
                </c:pt>
                <c:pt idx="8">
                  <c:v>0</c:v>
                </c:pt>
                <c:pt idx="9">
                  <c:v>0</c:v>
                </c:pt>
                <c:pt idx="10">
                  <c:v>0</c:v>
                </c:pt>
                <c:pt idx="11">
                  <c:v>0</c:v>
                </c:pt>
              </c:numCache>
            </c:numRef>
          </c:val>
        </c:ser>
        <c:ser>
          <c:idx val="5"/>
          <c:order val="5"/>
          <c:tx>
            <c:strRef>
              <c:f>'Documentation Summary'!$A$17</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Summary'!$B$78:$M$78</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axId val="58760214"/>
        <c:axId val="59079879"/>
      </c:barChart>
      <c:lineChart>
        <c:grouping val="standard"/>
        <c:varyColors val="0"/>
        <c:ser>
          <c:idx val="4"/>
          <c:order val="4"/>
          <c:tx>
            <c:strRef>
              <c:f>'Documentation Summary'!$A$79</c:f>
              <c:strCache>
                <c:ptCount val="1"/>
                <c:pt idx="0">
                  <c:v>15 MINUTES AFTER COMMENCEMENT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mooth val="0"/>
        </c:ser>
        <c:axId val="58760214"/>
        <c:axId val="59079879"/>
      </c:lineChart>
      <c:catAx>
        <c:axId val="5876021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079879"/>
        <c:crosses val="autoZero"/>
        <c:auto val="1"/>
        <c:lblOffset val="100"/>
        <c:tickLblSkip val="1"/>
        <c:noMultiLvlLbl val="0"/>
      </c:catAx>
      <c:valAx>
        <c:axId val="59079879"/>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8760214"/>
        <c:crossesAt val="1"/>
        <c:crossBetween val="between"/>
        <c:dispUnits/>
      </c:valAx>
      <c:spPr>
        <a:solidFill>
          <a:srgbClr val="FFFFFF"/>
        </a:solidFill>
        <a:ln w="12700">
          <a:solidFill>
            <a:srgbClr val="808080"/>
          </a:solidFill>
        </a:ln>
      </c:spPr>
    </c:plotArea>
    <c:legend>
      <c:legendPos val="r"/>
      <c:layout>
        <c:manualLayout>
          <c:xMode val="edge"/>
          <c:yMode val="edge"/>
          <c:x val="0.6685"/>
          <c:y val="0.22975"/>
          <c:w val="0.32775"/>
          <c:h val="0.69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Conclusion</a:t>
            </a:r>
          </a:p>
        </c:rich>
      </c:tx>
      <c:layout>
        <c:manualLayout>
          <c:xMode val="factor"/>
          <c:yMode val="factor"/>
          <c:x val="0.009"/>
          <c:y val="0"/>
        </c:manualLayout>
      </c:layout>
      <c:spPr>
        <a:noFill/>
        <a:ln>
          <a:noFill/>
        </a:ln>
      </c:spPr>
    </c:title>
    <c:plotArea>
      <c:layout>
        <c:manualLayout>
          <c:xMode val="edge"/>
          <c:yMode val="edge"/>
          <c:x val="0.0435"/>
          <c:y val="0.18125"/>
          <c:w val="0.624"/>
          <c:h val="0.73525"/>
        </c:manualLayout>
      </c:layout>
      <c:barChart>
        <c:barDir val="col"/>
        <c:grouping val="clustered"/>
        <c:varyColors val="0"/>
        <c:ser>
          <c:idx val="0"/>
          <c:order val="0"/>
          <c:tx>
            <c:strRef>
              <c:f>'Documentation Summary'!$A$81</c:f>
              <c:strCache>
                <c:ptCount val="1"/>
                <c:pt idx="0">
                  <c:v>RESP RATE</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Summary'!$B$81:$M$81</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1"/>
          <c:order val="1"/>
          <c:tx>
            <c:strRef>
              <c:f>'Documentation Summary'!$A$82</c:f>
              <c:strCache>
                <c:ptCount val="1"/>
                <c:pt idx="0">
                  <c:v>HEART RATE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Summary'!$B$82:$M$82</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2"/>
          <c:order val="2"/>
          <c:tx>
            <c:strRef>
              <c:f>'Documentation Summary'!$A$83</c:f>
              <c:strCache>
                <c:ptCount val="1"/>
                <c:pt idx="0">
                  <c:v>BLOOD PRESSURE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Summary'!$B$83:$M$83</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3"/>
          <c:order val="3"/>
          <c:tx>
            <c:strRef>
              <c:f>'Documentation Summary'!$A$84</c:f>
              <c:strCache>
                <c:ptCount val="1"/>
                <c:pt idx="0">
                  <c:v>TEMPERATURE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Summary'!$B$84:$M$84</c:f>
              <c:numCache>
                <c:ptCount val="12"/>
                <c:pt idx="0">
                  <c:v>100</c:v>
                </c:pt>
                <c:pt idx="1">
                  <c:v>80</c:v>
                </c:pt>
                <c:pt idx="2">
                  <c:v>100</c:v>
                </c:pt>
                <c:pt idx="3">
                  <c:v>0</c:v>
                </c:pt>
                <c:pt idx="4">
                  <c:v>0</c:v>
                </c:pt>
                <c:pt idx="5">
                  <c:v>0</c:v>
                </c:pt>
                <c:pt idx="6">
                  <c:v>0</c:v>
                </c:pt>
                <c:pt idx="7">
                  <c:v>0</c:v>
                </c:pt>
                <c:pt idx="8">
                  <c:v>0</c:v>
                </c:pt>
                <c:pt idx="9">
                  <c:v>0</c:v>
                </c:pt>
                <c:pt idx="10">
                  <c:v>0</c:v>
                </c:pt>
                <c:pt idx="11">
                  <c:v>0</c:v>
                </c:pt>
              </c:numCache>
            </c:numRef>
          </c:val>
        </c:ser>
        <c:ser>
          <c:idx val="5"/>
          <c:order val="5"/>
          <c:tx>
            <c:strRef>
              <c:f>'Documentation Summary'!$A$31</c:f>
              <c:strCache>
                <c:ptCount val="1"/>
                <c:pt idx="0">
                  <c:v>O2 SATURATION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'Documentation Summary'!$B$85:$M$85</c:f>
              <c:numCache>
                <c:ptCount val="12"/>
                <c:pt idx="0">
                  <c:v>80</c:v>
                </c:pt>
                <c:pt idx="1">
                  <c:v>80</c:v>
                </c:pt>
                <c:pt idx="2">
                  <c:v>100</c:v>
                </c:pt>
                <c:pt idx="3">
                  <c:v>0</c:v>
                </c:pt>
                <c:pt idx="4">
                  <c:v>0</c:v>
                </c:pt>
                <c:pt idx="5">
                  <c:v>0</c:v>
                </c:pt>
                <c:pt idx="6">
                  <c:v>0</c:v>
                </c:pt>
                <c:pt idx="7">
                  <c:v>0</c:v>
                </c:pt>
                <c:pt idx="8">
                  <c:v>0</c:v>
                </c:pt>
                <c:pt idx="9">
                  <c:v>0</c:v>
                </c:pt>
                <c:pt idx="10">
                  <c:v>0</c:v>
                </c:pt>
                <c:pt idx="11">
                  <c:v>0</c:v>
                </c:pt>
              </c:numCache>
            </c:numRef>
          </c:val>
        </c:ser>
        <c:axId val="61956864"/>
        <c:axId val="20740865"/>
      </c:barChart>
      <c:lineChart>
        <c:grouping val="standard"/>
        <c:varyColors val="0"/>
        <c:ser>
          <c:idx val="4"/>
          <c:order val="4"/>
          <c:tx>
            <c:strRef>
              <c:f>'Documentation Summary'!$A$86</c:f>
              <c:strCache>
                <c:ptCount val="1"/>
                <c:pt idx="0">
                  <c:v>COMPLETION OBS COMPLETE (excludes discretionary O2 saturation)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mooth val="0"/>
        </c:ser>
        <c:axId val="61956864"/>
        <c:axId val="20740865"/>
      </c:lineChart>
      <c:catAx>
        <c:axId val="6195686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month</a:t>
                </a:r>
              </a:p>
            </c:rich>
          </c:tx>
          <c:layout>
            <c:manualLayout>
              <c:xMode val="factor"/>
              <c:yMode val="factor"/>
              <c:x val="-0.006"/>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740865"/>
        <c:crosses val="autoZero"/>
        <c:auto val="1"/>
        <c:lblOffset val="100"/>
        <c:tickLblSkip val="1"/>
        <c:noMultiLvlLbl val="0"/>
      </c:catAx>
      <c:valAx>
        <c:axId val="20740865"/>
        <c:scaling>
          <c:orientation val="minMax"/>
          <c:max val="100"/>
        </c:scaling>
        <c:axPos val="l"/>
        <c:title>
          <c:tx>
            <c:rich>
              <a:bodyPr vert="horz" rot="-5400000" anchor="ctr"/>
              <a:lstStyle/>
              <a:p>
                <a:pPr algn="ctr">
                  <a:defRPr/>
                </a:pPr>
                <a:r>
                  <a:rPr lang="en-US" cap="none" sz="950" b="1" i="0" u="none" baseline="0">
                    <a:solidFill>
                      <a:srgbClr val="000000"/>
                    </a:solidFill>
                    <a:latin typeface="Arial"/>
                    <a:ea typeface="Arial"/>
                    <a:cs typeface="Arial"/>
                  </a:rPr>
                  <a:t>percentage</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956864"/>
        <c:crossesAt val="1"/>
        <c:crossBetween val="between"/>
        <c:dispUnits/>
      </c:valAx>
      <c:spPr>
        <a:solidFill>
          <a:srgbClr val="FFFFFF"/>
        </a:solidFill>
        <a:ln w="12700">
          <a:solidFill>
            <a:srgbClr val="808080"/>
          </a:solidFill>
        </a:ln>
      </c:spPr>
    </c:plotArea>
    <c:legend>
      <c:legendPos val="r"/>
      <c:layout>
        <c:manualLayout>
          <c:xMode val="edge"/>
          <c:yMode val="edge"/>
          <c:x val="0.68175"/>
          <c:y val="0.28075"/>
          <c:w val="0.31325"/>
          <c:h val="0.4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Compliance with Observation Guidelines
</a:t>
            </a:r>
          </a:p>
        </c:rich>
      </c:tx>
      <c:layout>
        <c:manualLayout>
          <c:xMode val="factor"/>
          <c:yMode val="factor"/>
          <c:x val="0.00525"/>
          <c:y val="0"/>
        </c:manualLayout>
      </c:layout>
      <c:spPr>
        <a:noFill/>
        <a:ln>
          <a:noFill/>
        </a:ln>
      </c:spPr>
    </c:title>
    <c:plotArea>
      <c:layout>
        <c:manualLayout>
          <c:xMode val="edge"/>
          <c:yMode val="edge"/>
          <c:x val="0.0435"/>
          <c:y val="0.18075"/>
          <c:w val="0.60375"/>
          <c:h val="0.735"/>
        </c:manualLayout>
      </c:layout>
      <c:barChart>
        <c:barDir val="col"/>
        <c:grouping val="clustered"/>
        <c:varyColors val="0"/>
        <c:ser>
          <c:idx val="2"/>
          <c:order val="0"/>
          <c:tx>
            <c:strRef>
              <c:f>'Documentation Summary'!$A$72</c:f>
              <c:strCache>
                <c:ptCount val="1"/>
                <c:pt idx="0">
                  <c:v>BASELINE OBS COMPLETE (excludes discretionary O2 saturation)</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Summary'!$B$72:$M$72</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ser>
          <c:idx val="3"/>
          <c:order val="1"/>
          <c:tx>
            <c:strRef>
              <c:f>'Documentation Summary'!$A$79</c:f>
              <c:strCache>
                <c:ptCount val="1"/>
                <c:pt idx="0">
                  <c:v>15 MINUTES AFTER COMMENCEMENT OBS COMPLETE (excludes discretionary O2 saturation)</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Summary'!$B$79:$M$79</c:f>
              <c:numCache>
                <c:ptCount val="12"/>
                <c:pt idx="0">
                  <c:v>40</c:v>
                </c:pt>
                <c:pt idx="1">
                  <c:v>80</c:v>
                </c:pt>
                <c:pt idx="2">
                  <c:v>50</c:v>
                </c:pt>
                <c:pt idx="3">
                  <c:v>0</c:v>
                </c:pt>
                <c:pt idx="4">
                  <c:v>0</c:v>
                </c:pt>
                <c:pt idx="5">
                  <c:v>0</c:v>
                </c:pt>
                <c:pt idx="6">
                  <c:v>0</c:v>
                </c:pt>
                <c:pt idx="7">
                  <c:v>0</c:v>
                </c:pt>
                <c:pt idx="8">
                  <c:v>0</c:v>
                </c:pt>
                <c:pt idx="9">
                  <c:v>0</c:v>
                </c:pt>
                <c:pt idx="10">
                  <c:v>0</c:v>
                </c:pt>
                <c:pt idx="11">
                  <c:v>0</c:v>
                </c:pt>
              </c:numCache>
            </c:numRef>
          </c:val>
        </c:ser>
        <c:ser>
          <c:idx val="4"/>
          <c:order val="2"/>
          <c:tx>
            <c:strRef>
              <c:f>'Documentation Summary'!$A$86</c:f>
              <c:strCache>
                <c:ptCount val="1"/>
                <c:pt idx="0">
                  <c:v>COMPLETION OBS COMPLETE (excludes discretionary O2 saturation)</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'Documentation Summary'!$B$2:$M$2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'Documentation Summary'!$B$86:$M$86</c:f>
              <c:numCache>
                <c:ptCount val="12"/>
                <c:pt idx="0">
                  <c:v>80</c:v>
                </c:pt>
                <c:pt idx="1">
                  <c:v>80</c:v>
                </c:pt>
                <c:pt idx="2">
                  <c:v>83.33333333333334</c:v>
                </c:pt>
                <c:pt idx="3">
                  <c:v>0</c:v>
                </c:pt>
                <c:pt idx="4">
                  <c:v>0</c:v>
                </c:pt>
                <c:pt idx="5">
                  <c:v>0</c:v>
                </c:pt>
                <c:pt idx="6">
                  <c:v>0</c:v>
                </c:pt>
                <c:pt idx="7">
                  <c:v>0</c:v>
                </c:pt>
                <c:pt idx="8">
                  <c:v>0</c:v>
                </c:pt>
                <c:pt idx="9">
                  <c:v>0</c:v>
                </c:pt>
                <c:pt idx="10">
                  <c:v>0</c:v>
                </c:pt>
                <c:pt idx="11">
                  <c:v>0</c:v>
                </c:pt>
              </c:numCache>
            </c:numRef>
          </c:val>
        </c:ser>
        <c:axId val="52450058"/>
        <c:axId val="2288475"/>
      </c:barChart>
      <c:catAx>
        <c:axId val="52450058"/>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factor"/>
              <c:yMode val="factor"/>
              <c:x val="-0.005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88475"/>
        <c:crosses val="autoZero"/>
        <c:auto val="1"/>
        <c:lblOffset val="100"/>
        <c:tickLblSkip val="1"/>
        <c:noMultiLvlLbl val="0"/>
      </c:catAx>
      <c:valAx>
        <c:axId val="2288475"/>
        <c:scaling>
          <c:orientation val="minMax"/>
          <c:max val="100"/>
        </c:scaling>
        <c:axPos val="l"/>
        <c:title>
          <c:tx>
            <c:rich>
              <a:bodyPr vert="horz" rot="-5400000" anchor="ctr"/>
              <a:lstStyle/>
              <a:p>
                <a:pPr algn="ctr">
                  <a:defRPr/>
                </a:pPr>
                <a:r>
                  <a:rPr lang="en-US" cap="none" sz="975" b="1" i="0" u="none" baseline="0">
                    <a:solidFill>
                      <a:srgbClr val="000000"/>
                    </a:solidFill>
                    <a:latin typeface="Arial"/>
                    <a:ea typeface="Arial"/>
                    <a:cs typeface="Arial"/>
                  </a:rPr>
                  <a:t>percentage</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450058"/>
        <c:crossesAt val="1"/>
        <c:crossBetween val="between"/>
        <c:dispUnits/>
      </c:valAx>
      <c:spPr>
        <a:solidFill>
          <a:srgbClr val="FFFFFF"/>
        </a:solidFill>
        <a:ln w="12700">
          <a:solidFill>
            <a:srgbClr val="808080"/>
          </a:solidFill>
        </a:ln>
      </c:spPr>
    </c:plotArea>
    <c:legend>
      <c:legendPos val="r"/>
      <c:layout>
        <c:manualLayout>
          <c:xMode val="edge"/>
          <c:yMode val="edge"/>
          <c:x val="0.6615"/>
          <c:y val="0.403"/>
          <c:w val="0.33325"/>
          <c:h val="0.24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2581275</xdr:colOff>
      <xdr:row>0</xdr:row>
      <xdr:rowOff>0</xdr:rowOff>
    </xdr:from>
    <xdr:to>
      <xdr:col>2</xdr:col>
      <xdr:colOff>3552825</xdr:colOff>
      <xdr:row>2</xdr:row>
      <xdr:rowOff>19050</xdr:rowOff>
    </xdr:to>
    <xdr:pic>
      <xdr:nvPicPr>
        <xdr:cNvPr id="1" name="Picture 1" descr="1109036_BM-001"/>
        <xdr:cNvPicPr preferRelativeResize="1">
          <a:picLocks noChangeAspect="1"/>
        </xdr:cNvPicPr>
      </xdr:nvPicPr>
      <xdr:blipFill>
        <a:blip r:embed="rId1"/>
        <a:stretch>
          <a:fillRect/>
        </a:stretch>
      </xdr:blipFill>
      <xdr:spPr>
        <a:xfrm>
          <a:off x="7734300" y="0"/>
          <a:ext cx="971550" cy="5238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0.0785</cdr:y>
    </cdr:from>
    <cdr:to>
      <cdr:x>0.51</cdr:x>
      <cdr:y>0.1315</cdr:y>
    </cdr:to>
    <cdr:sp textlink="'Hospital Information'!$C$5">
      <cdr:nvSpPr>
        <cdr:cNvPr id="1" name="Text Box 3"/>
        <cdr:cNvSpPr txBox="1">
          <a:spLocks noChangeArrowheads="1"/>
        </cdr:cNvSpPr>
      </cdr:nvSpPr>
      <cdr:spPr>
        <a:xfrm>
          <a:off x="3495675" y="295275"/>
          <a:ext cx="342900" cy="200025"/>
        </a:xfrm>
        <a:prstGeom prst="rect">
          <a:avLst/>
        </a:prstGeom>
        <a:noFill/>
        <a:ln w="1" cmpd="sng">
          <a:noFill/>
        </a:ln>
      </cdr:spPr>
      <cdr:txBody>
        <a:bodyPr vertOverflow="clip" wrap="square" lIns="27432" tIns="22860" rIns="27432" bIns="22860" anchor="ctr"/>
        <a:p>
          <a:pPr algn="ctr">
            <a:defRPr/>
          </a:pPr>
          <a:fld id="{bb5e65ec-baa9-496d-9be3-5a19b0842772}" type="TxLink">
            <a:rPr lang="en-US" cap="none" sz="1000" b="1" i="0" u="none" baseline="0">
              <a:solidFill>
                <a:srgbClr val="000000"/>
              </a:solidFill>
              <a:latin typeface="Arial"/>
              <a:ea typeface="Arial"/>
              <a:cs typeface="Arial"/>
            </a:rPr>
            <a:t>2012</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0.30775</cdr:x>
      <cdr:y>0.02725</cdr:y>
    </cdr:from>
    <cdr:to>
      <cdr:x>0.7175</cdr:x>
      <cdr:y>0.10175</cdr:y>
    </cdr:to>
    <cdr:sp>
      <cdr:nvSpPr>
        <cdr:cNvPr id="1" name="Text Box 1"/>
        <cdr:cNvSpPr txBox="1">
          <a:spLocks noChangeArrowheads="1"/>
        </cdr:cNvSpPr>
      </cdr:nvSpPr>
      <cdr:spPr>
        <a:xfrm>
          <a:off x="2295525" y="104775"/>
          <a:ext cx="3067050" cy="295275"/>
        </a:xfrm>
        <a:prstGeom prst="rect">
          <a:avLst/>
        </a:prstGeom>
        <a:noFill/>
        <a:ln w="9525" cmpd="sng">
          <a:noFill/>
        </a:ln>
      </cdr:spPr>
      <cdr:txBody>
        <a:bodyPr vertOverflow="clip" wrap="square" lIns="27432" tIns="27432" rIns="0" bIns="0"/>
        <a:p>
          <a:pPr algn="l">
            <a:defRPr/>
          </a:pPr>
          <a:r>
            <a:rPr lang="en-US" cap="none" sz="1150" b="1" i="0" u="none" baseline="0">
              <a:solidFill>
                <a:srgbClr val="000000"/>
              </a:solidFill>
              <a:latin typeface="Arial"/>
              <a:ea typeface="Arial"/>
              <a:cs typeface="Arial"/>
            </a:rPr>
            <a:t>Compliance with Nursing Documentation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0.46825</cdr:x>
      <cdr:y>0.12875</cdr:y>
    </cdr:from>
    <cdr:to>
      <cdr:x>0.53075</cdr:x>
      <cdr:y>0.18075</cdr:y>
    </cdr:to>
    <cdr:sp textlink="'Hospital Information'!$C$5">
      <cdr:nvSpPr>
        <cdr:cNvPr id="1" name="Text Box 1"/>
        <cdr:cNvSpPr txBox="1">
          <a:spLocks noChangeArrowheads="1"/>
        </cdr:cNvSpPr>
      </cdr:nvSpPr>
      <cdr:spPr>
        <a:xfrm>
          <a:off x="3505200" y="504825"/>
          <a:ext cx="466725" cy="200025"/>
        </a:xfrm>
        <a:prstGeom prst="rect">
          <a:avLst/>
        </a:prstGeom>
        <a:noFill/>
        <a:ln w="1" cmpd="sng">
          <a:noFill/>
        </a:ln>
      </cdr:spPr>
      <cdr:txBody>
        <a:bodyPr vertOverflow="clip" wrap="square" lIns="27432" tIns="22860" rIns="27432" bIns="22860" anchor="ctr"/>
        <a:p>
          <a:pPr algn="ctr">
            <a:defRPr/>
          </a:pPr>
          <a:fld id="{a155c95f-50c3-41ed-b950-008ea91d15f9}" type="TxLink">
            <a:rPr lang="en-US" cap="none" sz="1000" b="1" i="0" u="none" baseline="0">
              <a:solidFill>
                <a:srgbClr val="000000"/>
              </a:solidFill>
              <a:latin typeface="Arial"/>
              <a:ea typeface="Arial"/>
              <a:cs typeface="Arial"/>
            </a:rPr>
            <a:t>2012</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0.4615</cdr:x>
      <cdr:y>0.1285</cdr:y>
    </cdr:from>
    <cdr:to>
      <cdr:x>0.52625</cdr:x>
      <cdr:y>0.18025</cdr:y>
    </cdr:to>
    <cdr:sp textlink="'Hospital Information'!$C$5">
      <cdr:nvSpPr>
        <cdr:cNvPr id="1" name="Text Box 1"/>
        <cdr:cNvSpPr txBox="1">
          <a:spLocks noChangeArrowheads="1"/>
        </cdr:cNvSpPr>
      </cdr:nvSpPr>
      <cdr:spPr>
        <a:xfrm>
          <a:off x="3457575" y="504825"/>
          <a:ext cx="485775" cy="200025"/>
        </a:xfrm>
        <a:prstGeom prst="rect">
          <a:avLst/>
        </a:prstGeom>
        <a:noFill/>
        <a:ln w="1" cmpd="sng">
          <a:noFill/>
        </a:ln>
      </cdr:spPr>
      <cdr:txBody>
        <a:bodyPr vertOverflow="clip" wrap="square" lIns="27432" tIns="22860" rIns="27432" bIns="22860" anchor="ctr"/>
        <a:p>
          <a:pPr algn="ctr">
            <a:defRPr/>
          </a:pPr>
          <a:fld id="{a59ee051-7adf-457e-aeb0-b2c3ed8c068b}" type="TxLink">
            <a:rPr lang="en-US" cap="none" sz="1000" b="1" i="0" u="none" baseline="0">
              <a:solidFill>
                <a:srgbClr val="000000"/>
              </a:solidFill>
              <a:latin typeface="Arial"/>
              <a:ea typeface="Arial"/>
              <a:cs typeface="Arial"/>
            </a:rPr>
            <a:t>2012</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0.12075</cdr:y>
    </cdr:from>
    <cdr:to>
      <cdr:x>0.52625</cdr:x>
      <cdr:y>0.1725</cdr:y>
    </cdr:to>
    <cdr:sp textlink="'Hospital Information'!$C$5">
      <cdr:nvSpPr>
        <cdr:cNvPr id="1" name="Text Box 1"/>
        <cdr:cNvSpPr txBox="1">
          <a:spLocks noChangeArrowheads="1"/>
        </cdr:cNvSpPr>
      </cdr:nvSpPr>
      <cdr:spPr>
        <a:xfrm>
          <a:off x="3476625" y="476250"/>
          <a:ext cx="466725" cy="200025"/>
        </a:xfrm>
        <a:prstGeom prst="rect">
          <a:avLst/>
        </a:prstGeom>
        <a:noFill/>
        <a:ln w="1" cmpd="sng">
          <a:noFill/>
        </a:ln>
      </cdr:spPr>
      <cdr:txBody>
        <a:bodyPr vertOverflow="clip" wrap="square" lIns="27432" tIns="22860" rIns="27432" bIns="22860" anchor="ctr"/>
        <a:p>
          <a:pPr algn="ctr">
            <a:defRPr/>
          </a:pPr>
          <a:fld id="{87bc7f48-86f1-4c97-b854-c534bca45d33}" type="TxLink">
            <a:rPr lang="en-US" cap="none" sz="1000" b="1" i="0" u="none" baseline="0">
              <a:solidFill>
                <a:srgbClr val="000000"/>
              </a:solidFill>
              <a:latin typeface="Arial"/>
              <a:ea typeface="Arial"/>
              <a:cs typeface="Arial"/>
            </a:rPr>
            <a:t>2012</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0.07625</cdr:y>
    </cdr:from>
    <cdr:to>
      <cdr:x>0.5335</cdr:x>
      <cdr:y>0.1275</cdr:y>
    </cdr:to>
    <cdr:sp textlink="'Hospital Information'!$C$5">
      <cdr:nvSpPr>
        <cdr:cNvPr id="1" name="Text Box 1"/>
        <cdr:cNvSpPr txBox="1">
          <a:spLocks noChangeArrowheads="1"/>
        </cdr:cNvSpPr>
      </cdr:nvSpPr>
      <cdr:spPr>
        <a:xfrm>
          <a:off x="3505200" y="295275"/>
          <a:ext cx="504825" cy="200025"/>
        </a:xfrm>
        <a:prstGeom prst="rect">
          <a:avLst/>
        </a:prstGeom>
        <a:noFill/>
        <a:ln w="1" cmpd="sng">
          <a:noFill/>
        </a:ln>
      </cdr:spPr>
      <cdr:txBody>
        <a:bodyPr vertOverflow="clip" wrap="square" lIns="27432" tIns="22860" rIns="27432" bIns="22860" anchor="ctr"/>
        <a:p>
          <a:pPr algn="ctr">
            <a:defRPr/>
          </a:pPr>
          <a:fld id="{58858169-d06f-4584-84a1-aadb5d9eae05}" type="TxLink">
            <a:rPr lang="en-US" cap="none" sz="1000" b="1" i="0" u="none" baseline="0">
              <a:solidFill>
                <a:srgbClr val="000000"/>
              </a:solidFill>
              <a:latin typeface="Arial"/>
              <a:ea typeface="Arial"/>
              <a:cs typeface="Arial"/>
            </a:rPr>
            <a:t>2012</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13</xdr:col>
      <xdr:colOff>104775</xdr:colOff>
      <xdr:row>24</xdr:row>
      <xdr:rowOff>85725</xdr:rowOff>
    </xdr:to>
    <xdr:graphicFrame>
      <xdr:nvGraphicFramePr>
        <xdr:cNvPr id="1" name="Chart 2"/>
        <xdr:cNvGraphicFramePr/>
      </xdr:nvGraphicFramePr>
      <xdr:xfrm>
        <a:off x="476250" y="123825"/>
        <a:ext cx="7553325" cy="38481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0</xdr:row>
      <xdr:rowOff>114300</xdr:rowOff>
    </xdr:from>
    <xdr:to>
      <xdr:col>25</xdr:col>
      <xdr:colOff>485775</xdr:colOff>
      <xdr:row>24</xdr:row>
      <xdr:rowOff>152400</xdr:rowOff>
    </xdr:to>
    <xdr:graphicFrame>
      <xdr:nvGraphicFramePr>
        <xdr:cNvPr id="2" name="Chart 3"/>
        <xdr:cNvGraphicFramePr/>
      </xdr:nvGraphicFramePr>
      <xdr:xfrm>
        <a:off x="8248650" y="114300"/>
        <a:ext cx="7477125" cy="3924300"/>
      </xdr:xfrm>
      <a:graphic>
        <a:graphicData uri="http://schemas.openxmlformats.org/drawingml/2006/chart">
          <c:chart xmlns:c="http://schemas.openxmlformats.org/drawingml/2006/chart" r:id="rId2"/>
        </a:graphicData>
      </a:graphic>
    </xdr:graphicFrame>
    <xdr:clientData/>
  </xdr:twoCellAnchor>
  <xdr:twoCellAnchor>
    <xdr:from>
      <xdr:col>0</xdr:col>
      <xdr:colOff>485775</xdr:colOff>
      <xdr:row>26</xdr:row>
      <xdr:rowOff>9525</xdr:rowOff>
    </xdr:from>
    <xdr:to>
      <xdr:col>13</xdr:col>
      <xdr:colOff>47625</xdr:colOff>
      <xdr:row>50</xdr:row>
      <xdr:rowOff>57150</xdr:rowOff>
    </xdr:to>
    <xdr:graphicFrame>
      <xdr:nvGraphicFramePr>
        <xdr:cNvPr id="3" name="Chart 4"/>
        <xdr:cNvGraphicFramePr/>
      </xdr:nvGraphicFramePr>
      <xdr:xfrm>
        <a:off x="485775" y="4219575"/>
        <a:ext cx="7486650" cy="3933825"/>
      </xdr:xfrm>
      <a:graphic>
        <a:graphicData uri="http://schemas.openxmlformats.org/drawingml/2006/chart">
          <c:chart xmlns:c="http://schemas.openxmlformats.org/drawingml/2006/chart" r:id="rId3"/>
        </a:graphicData>
      </a:graphic>
    </xdr:graphicFrame>
    <xdr:clientData/>
  </xdr:twoCellAnchor>
  <xdr:twoCellAnchor>
    <xdr:from>
      <xdr:col>13</xdr:col>
      <xdr:colOff>314325</xdr:colOff>
      <xdr:row>26</xdr:row>
      <xdr:rowOff>0</xdr:rowOff>
    </xdr:from>
    <xdr:to>
      <xdr:col>25</xdr:col>
      <xdr:colOff>495300</xdr:colOff>
      <xdr:row>50</xdr:row>
      <xdr:rowOff>57150</xdr:rowOff>
    </xdr:to>
    <xdr:graphicFrame>
      <xdr:nvGraphicFramePr>
        <xdr:cNvPr id="4" name="Chart 5"/>
        <xdr:cNvGraphicFramePr/>
      </xdr:nvGraphicFramePr>
      <xdr:xfrm>
        <a:off x="8239125" y="4210050"/>
        <a:ext cx="7496175" cy="39433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51</xdr:row>
      <xdr:rowOff>76200</xdr:rowOff>
    </xdr:from>
    <xdr:to>
      <xdr:col>13</xdr:col>
      <xdr:colOff>85725</xdr:colOff>
      <xdr:row>75</xdr:row>
      <xdr:rowOff>142875</xdr:rowOff>
    </xdr:to>
    <xdr:graphicFrame>
      <xdr:nvGraphicFramePr>
        <xdr:cNvPr id="5" name="Chart 6"/>
        <xdr:cNvGraphicFramePr/>
      </xdr:nvGraphicFramePr>
      <xdr:xfrm>
        <a:off x="504825" y="8334375"/>
        <a:ext cx="7505700" cy="3952875"/>
      </xdr:xfrm>
      <a:graphic>
        <a:graphicData uri="http://schemas.openxmlformats.org/drawingml/2006/chart">
          <c:chart xmlns:c="http://schemas.openxmlformats.org/drawingml/2006/chart" r:id="rId5"/>
        </a:graphicData>
      </a:graphic>
    </xdr:graphicFrame>
    <xdr:clientData/>
  </xdr:twoCellAnchor>
  <xdr:twoCellAnchor>
    <xdr:from>
      <xdr:col>13</xdr:col>
      <xdr:colOff>304800</xdr:colOff>
      <xdr:row>51</xdr:row>
      <xdr:rowOff>85725</xdr:rowOff>
    </xdr:from>
    <xdr:to>
      <xdr:col>25</xdr:col>
      <xdr:colOff>504825</xdr:colOff>
      <xdr:row>76</xdr:row>
      <xdr:rowOff>0</xdr:rowOff>
    </xdr:to>
    <xdr:graphicFrame>
      <xdr:nvGraphicFramePr>
        <xdr:cNvPr id="6" name="Chart 7"/>
        <xdr:cNvGraphicFramePr/>
      </xdr:nvGraphicFramePr>
      <xdr:xfrm>
        <a:off x="8229600" y="8343900"/>
        <a:ext cx="7515225" cy="3962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63"/>
  <sheetViews>
    <sheetView zoomScalePageLayoutView="0" workbookViewId="0" topLeftCell="A49">
      <selection activeCell="D1" sqref="D1"/>
    </sheetView>
  </sheetViews>
  <sheetFormatPr defaultColWidth="33.140625" defaultRowHeight="12.75"/>
  <cols>
    <col min="1" max="1" width="38.140625" style="44" customWidth="1"/>
    <col min="2" max="2" width="39.140625" style="44" customWidth="1"/>
    <col min="3" max="3" width="53.421875" style="44" customWidth="1"/>
    <col min="4" max="16384" width="33.140625" style="49" customWidth="1"/>
  </cols>
  <sheetData>
    <row r="1" spans="1:3" ht="24" customHeight="1">
      <c r="A1" s="46" t="s">
        <v>70</v>
      </c>
      <c r="B1" s="46" t="s">
        <v>71</v>
      </c>
      <c r="C1" s="46" t="s">
        <v>72</v>
      </c>
    </row>
    <row r="2" spans="1:3" ht="15.75" customHeight="1">
      <c r="A2" s="46" t="s">
        <v>73</v>
      </c>
      <c r="B2" s="46" t="s">
        <v>74</v>
      </c>
      <c r="C2" s="46"/>
    </row>
    <row r="3" spans="1:3" ht="12.75">
      <c r="A3" s="45" t="s">
        <v>40</v>
      </c>
      <c r="B3" s="44" t="s">
        <v>75</v>
      </c>
      <c r="C3" s="45"/>
    </row>
    <row r="4" spans="1:3" ht="12.75">
      <c r="A4" s="45" t="s">
        <v>41</v>
      </c>
      <c r="B4" s="45" t="s">
        <v>56</v>
      </c>
      <c r="C4" s="45" t="s">
        <v>76</v>
      </c>
    </row>
    <row r="5" spans="1:3" ht="24">
      <c r="A5" s="45"/>
      <c r="B5" s="45"/>
      <c r="C5" s="45" t="s">
        <v>77</v>
      </c>
    </row>
    <row r="6" spans="1:3" ht="60">
      <c r="A6" s="45" t="s">
        <v>42</v>
      </c>
      <c r="B6" s="45" t="s">
        <v>124</v>
      </c>
      <c r="C6" s="45" t="s">
        <v>78</v>
      </c>
    </row>
    <row r="7" spans="1:3" ht="12.75">
      <c r="A7" s="45"/>
      <c r="B7" s="45"/>
      <c r="C7" s="45"/>
    </row>
    <row r="8" spans="1:3" ht="48">
      <c r="A8" s="47" t="s">
        <v>79</v>
      </c>
      <c r="B8" s="45" t="s">
        <v>109</v>
      </c>
      <c r="C8" s="45" t="s">
        <v>80</v>
      </c>
    </row>
    <row r="9" spans="1:3" ht="12.75">
      <c r="A9" s="45"/>
      <c r="B9" s="48"/>
      <c r="C9" s="45"/>
    </row>
    <row r="10" spans="1:3" ht="12.75">
      <c r="A10" s="45"/>
      <c r="B10" s="48"/>
      <c r="C10" s="45"/>
    </row>
    <row r="11" spans="1:3" ht="12.75">
      <c r="A11" s="47" t="s">
        <v>51</v>
      </c>
      <c r="B11" s="45"/>
      <c r="C11" s="50"/>
    </row>
    <row r="12" spans="1:3" ht="24">
      <c r="A12" s="47" t="s">
        <v>52</v>
      </c>
      <c r="B12" s="45" t="s">
        <v>81</v>
      </c>
      <c r="C12" s="45" t="s">
        <v>82</v>
      </c>
    </row>
    <row r="13" spans="1:3" ht="24">
      <c r="A13" s="47" t="s">
        <v>53</v>
      </c>
      <c r="B13" s="45" t="s">
        <v>81</v>
      </c>
      <c r="C13" s="45" t="s">
        <v>83</v>
      </c>
    </row>
    <row r="14" spans="1:3" ht="12.75">
      <c r="A14" s="47"/>
      <c r="C14" s="45"/>
    </row>
    <row r="15" spans="1:3" ht="12.75">
      <c r="A15" s="46" t="s">
        <v>84</v>
      </c>
      <c r="B15" s="46"/>
      <c r="C15" s="46"/>
    </row>
    <row r="16" spans="1:3" ht="24">
      <c r="A16" s="41" t="s">
        <v>0</v>
      </c>
      <c r="B16" s="44" t="s">
        <v>85</v>
      </c>
      <c r="C16" s="45" t="s">
        <v>86</v>
      </c>
    </row>
    <row r="17" spans="1:3" ht="12.75">
      <c r="A17" s="42" t="s">
        <v>18</v>
      </c>
      <c r="B17" s="44" t="s">
        <v>87</v>
      </c>
      <c r="C17" s="45" t="s">
        <v>88</v>
      </c>
    </row>
    <row r="18" spans="1:3" ht="24">
      <c r="A18" s="51" t="s">
        <v>57</v>
      </c>
      <c r="B18" s="44" t="s">
        <v>89</v>
      </c>
      <c r="C18" s="45" t="s">
        <v>90</v>
      </c>
    </row>
    <row r="19" spans="1:3" ht="24">
      <c r="A19" s="41" t="s">
        <v>46</v>
      </c>
      <c r="B19" s="44" t="s">
        <v>89</v>
      </c>
      <c r="C19" s="45" t="s">
        <v>90</v>
      </c>
    </row>
    <row r="20" spans="1:3" ht="12.75">
      <c r="A20" s="52" t="s">
        <v>16</v>
      </c>
      <c r="B20" s="50"/>
      <c r="C20" s="45"/>
    </row>
    <row r="21" spans="1:3" ht="12.75">
      <c r="A21" s="53" t="s">
        <v>13</v>
      </c>
      <c r="B21" s="53"/>
      <c r="C21" s="53"/>
    </row>
    <row r="22" spans="1:3" ht="24">
      <c r="A22" s="52" t="s">
        <v>14</v>
      </c>
      <c r="B22" s="44" t="s">
        <v>91</v>
      </c>
      <c r="C22" s="45" t="s">
        <v>92</v>
      </c>
    </row>
    <row r="23" spans="1:3" ht="24">
      <c r="A23" s="52" t="s">
        <v>24</v>
      </c>
      <c r="B23" s="44" t="s">
        <v>91</v>
      </c>
      <c r="C23" s="45" t="s">
        <v>92</v>
      </c>
    </row>
    <row r="24" spans="1:3" ht="24">
      <c r="A24" s="52" t="s">
        <v>21</v>
      </c>
      <c r="B24" s="44" t="s">
        <v>91</v>
      </c>
      <c r="C24" s="45" t="s">
        <v>92</v>
      </c>
    </row>
    <row r="25" spans="1:3" ht="12.75">
      <c r="A25" s="47"/>
      <c r="C25" s="45"/>
    </row>
    <row r="26" spans="1:3" ht="12.75">
      <c r="A26" s="53" t="s">
        <v>17</v>
      </c>
      <c r="B26" s="53"/>
      <c r="C26" s="53"/>
    </row>
    <row r="27" spans="1:3" ht="24">
      <c r="A27" s="54" t="s">
        <v>110</v>
      </c>
      <c r="B27" s="44" t="s">
        <v>91</v>
      </c>
      <c r="C27" s="45" t="s">
        <v>92</v>
      </c>
    </row>
    <row r="28" spans="1:3" ht="24">
      <c r="A28" s="54" t="s">
        <v>111</v>
      </c>
      <c r="B28" s="44" t="s">
        <v>91</v>
      </c>
      <c r="C28" s="45" t="s">
        <v>92</v>
      </c>
    </row>
    <row r="29" spans="1:3" ht="24">
      <c r="A29" s="52" t="s">
        <v>4</v>
      </c>
      <c r="B29" s="44" t="s">
        <v>91</v>
      </c>
      <c r="C29" s="44" t="s">
        <v>99</v>
      </c>
    </row>
    <row r="30" spans="1:3" ht="24">
      <c r="A30" s="52" t="s">
        <v>5</v>
      </c>
      <c r="B30" s="44" t="s">
        <v>91</v>
      </c>
      <c r="C30" s="44" t="s">
        <v>99</v>
      </c>
    </row>
    <row r="31" spans="1:3" ht="12.75">
      <c r="A31" s="53" t="s">
        <v>64</v>
      </c>
      <c r="B31" s="53"/>
      <c r="C31" s="53"/>
    </row>
    <row r="32" spans="1:3" ht="24">
      <c r="A32" s="52" t="s">
        <v>6</v>
      </c>
      <c r="B32" s="44" t="s">
        <v>91</v>
      </c>
      <c r="C32" s="44" t="s">
        <v>99</v>
      </c>
    </row>
    <row r="33" spans="1:3" ht="24">
      <c r="A33" s="52" t="s">
        <v>7</v>
      </c>
      <c r="B33" s="44" t="s">
        <v>91</v>
      </c>
      <c r="C33" s="44" t="s">
        <v>99</v>
      </c>
    </row>
    <row r="34" spans="1:3" ht="24">
      <c r="A34" s="52" t="s">
        <v>8</v>
      </c>
      <c r="B34" s="44" t="s">
        <v>91</v>
      </c>
      <c r="C34" s="44" t="s">
        <v>99</v>
      </c>
    </row>
    <row r="35" spans="1:3" ht="24">
      <c r="A35" s="52" t="s">
        <v>9</v>
      </c>
      <c r="B35" s="44" t="s">
        <v>91</v>
      </c>
      <c r="C35" s="44" t="s">
        <v>99</v>
      </c>
    </row>
    <row r="36" spans="1:3" ht="36">
      <c r="A36" s="52" t="s">
        <v>68</v>
      </c>
      <c r="B36" s="44" t="s">
        <v>91</v>
      </c>
      <c r="C36" s="44" t="s">
        <v>113</v>
      </c>
    </row>
    <row r="37" spans="1:3" ht="24">
      <c r="A37" s="53" t="s">
        <v>100</v>
      </c>
      <c r="B37" s="53"/>
      <c r="C37" s="53"/>
    </row>
    <row r="38" spans="1:3" ht="24">
      <c r="A38" s="52" t="s">
        <v>6</v>
      </c>
      <c r="B38" s="44" t="s">
        <v>91</v>
      </c>
      <c r="C38" s="44" t="s">
        <v>99</v>
      </c>
    </row>
    <row r="39" spans="1:3" ht="24">
      <c r="A39" s="52" t="s">
        <v>7</v>
      </c>
      <c r="B39" s="44" t="s">
        <v>91</v>
      </c>
      <c r="C39" s="44" t="s">
        <v>99</v>
      </c>
    </row>
    <row r="40" spans="1:3" ht="24">
      <c r="A40" s="52" t="s">
        <v>8</v>
      </c>
      <c r="B40" s="44" t="s">
        <v>91</v>
      </c>
      <c r="C40" s="44" t="s">
        <v>99</v>
      </c>
    </row>
    <row r="41" spans="1:3" ht="24">
      <c r="A41" s="52" t="s">
        <v>9</v>
      </c>
      <c r="B41" s="44" t="s">
        <v>91</v>
      </c>
      <c r="C41" s="44" t="s">
        <v>99</v>
      </c>
    </row>
    <row r="42" spans="1:3" ht="36">
      <c r="A42" s="52" t="s">
        <v>68</v>
      </c>
      <c r="B42" s="44" t="s">
        <v>91</v>
      </c>
      <c r="C42" s="44" t="s">
        <v>113</v>
      </c>
    </row>
    <row r="43" spans="1:3" ht="12.75">
      <c r="A43" s="53" t="s">
        <v>65</v>
      </c>
      <c r="B43" s="53"/>
      <c r="C43" s="53"/>
    </row>
    <row r="44" spans="1:3" ht="24">
      <c r="A44" s="52" t="s">
        <v>6</v>
      </c>
      <c r="B44" s="44" t="s">
        <v>91</v>
      </c>
      <c r="C44" s="44" t="s">
        <v>99</v>
      </c>
    </row>
    <row r="45" spans="1:3" ht="24">
      <c r="A45" s="52" t="s">
        <v>7</v>
      </c>
      <c r="B45" s="44" t="s">
        <v>91</v>
      </c>
      <c r="C45" s="44" t="s">
        <v>99</v>
      </c>
    </row>
    <row r="46" spans="1:3" ht="24">
      <c r="A46" s="52" t="s">
        <v>8</v>
      </c>
      <c r="B46" s="44" t="s">
        <v>91</v>
      </c>
      <c r="C46" s="44" t="s">
        <v>99</v>
      </c>
    </row>
    <row r="47" spans="1:3" ht="24">
      <c r="A47" s="52" t="s">
        <v>9</v>
      </c>
      <c r="B47" s="44" t="s">
        <v>91</v>
      </c>
      <c r="C47" s="44" t="s">
        <v>99</v>
      </c>
    </row>
    <row r="48" spans="1:3" ht="36">
      <c r="A48" s="52" t="s">
        <v>68</v>
      </c>
      <c r="B48" s="44" t="s">
        <v>91</v>
      </c>
      <c r="C48" s="44" t="s">
        <v>113</v>
      </c>
    </row>
    <row r="49" spans="1:3" ht="12.75">
      <c r="A49" s="53" t="s">
        <v>10</v>
      </c>
      <c r="B49" s="53"/>
      <c r="C49" s="53"/>
    </row>
    <row r="50" spans="1:3" ht="24">
      <c r="A50" s="52" t="s">
        <v>11</v>
      </c>
      <c r="B50" s="44" t="s">
        <v>91</v>
      </c>
      <c r="C50" s="44" t="s">
        <v>99</v>
      </c>
    </row>
    <row r="51" spans="1:3" ht="24">
      <c r="A51" s="52" t="s">
        <v>12</v>
      </c>
      <c r="B51" s="44" t="s">
        <v>91</v>
      </c>
      <c r="C51" s="44" t="s">
        <v>99</v>
      </c>
    </row>
    <row r="52" spans="1:3" ht="24">
      <c r="A52" s="52" t="s">
        <v>66</v>
      </c>
      <c r="B52" s="44" t="s">
        <v>91</v>
      </c>
      <c r="C52" s="44" t="s">
        <v>99</v>
      </c>
    </row>
    <row r="53" spans="1:3" ht="24">
      <c r="A53" s="52" t="s">
        <v>125</v>
      </c>
      <c r="B53" s="44" t="s">
        <v>91</v>
      </c>
      <c r="C53" s="44" t="s">
        <v>99</v>
      </c>
    </row>
    <row r="54" spans="1:3" ht="12.75">
      <c r="A54" s="53" t="s">
        <v>55</v>
      </c>
      <c r="B54" s="53"/>
      <c r="C54" s="53"/>
    </row>
    <row r="55" spans="1:3" ht="12.75">
      <c r="A55" s="52" t="s">
        <v>39</v>
      </c>
      <c r="B55" s="44" t="s">
        <v>93</v>
      </c>
      <c r="C55" s="44" t="s">
        <v>94</v>
      </c>
    </row>
    <row r="56" spans="1:3" ht="24">
      <c r="A56" s="52" t="s">
        <v>43</v>
      </c>
      <c r="B56" s="44" t="s">
        <v>93</v>
      </c>
      <c r="C56" s="44" t="s">
        <v>114</v>
      </c>
    </row>
    <row r="57" spans="1:3" ht="24">
      <c r="A57" s="52" t="s">
        <v>67</v>
      </c>
      <c r="B57" s="44" t="s">
        <v>93</v>
      </c>
      <c r="C57" s="44" t="s">
        <v>114</v>
      </c>
    </row>
    <row r="58" spans="1:3" ht="24">
      <c r="A58" s="52" t="s">
        <v>44</v>
      </c>
      <c r="B58" s="44" t="s">
        <v>93</v>
      </c>
      <c r="C58" s="44" t="s">
        <v>114</v>
      </c>
    </row>
    <row r="59" spans="1:3" ht="12.75">
      <c r="A59" s="46" t="s">
        <v>95</v>
      </c>
      <c r="B59" s="46"/>
      <c r="C59" s="46"/>
    </row>
    <row r="60" spans="1:3" ht="24">
      <c r="A60" s="45"/>
      <c r="B60" s="44" t="s">
        <v>96</v>
      </c>
      <c r="C60" s="44" t="s">
        <v>94</v>
      </c>
    </row>
    <row r="61" ht="12.75">
      <c r="A61" s="43"/>
    </row>
    <row r="62" spans="1:3" ht="12.75">
      <c r="A62" s="46" t="s">
        <v>97</v>
      </c>
      <c r="B62" s="46"/>
      <c r="C62" s="46"/>
    </row>
    <row r="63" spans="1:3" ht="24">
      <c r="A63" s="45"/>
      <c r="B63" s="41" t="s">
        <v>98</v>
      </c>
      <c r="C63" s="44" t="s">
        <v>94</v>
      </c>
    </row>
  </sheetData>
  <sheetProtection/>
  <dataValidations count="6">
    <dataValidation errorStyle="warning" type="list" allowBlank="1" showInputMessage="1" showErrorMessage="1" prompt="Please select from the drop down box" error="Please select from the drop down box" sqref="A19">
      <formula1>#REF!</formula1>
    </dataValidation>
    <dataValidation errorStyle="warning" type="date" operator="greaterThan" allowBlank="1" showInputMessage="1" showErrorMessage="1" prompt="Enter Date as DD/MM/YY" errorTitle="Enter Date as DD/MM/YY" error="Enter Date as DD/MM/YY" sqref="A17:A18">
      <formula1>36526</formula1>
    </dataValidation>
    <dataValidation errorStyle="warning" allowBlank="1" showInputMessage="1" showErrorMessage="1" promptTitle="You must enter Y or N" prompt="You must enter Y or N" errorTitle="You must enter Y or N" error="You must enter Y or N" sqref="A31"/>
    <dataValidation errorStyle="warning" allowBlank="1" promptTitle="You must enter Y or N" prompt="You must enter Y or N" errorTitle="You must enter Y or N" error="You must enter Y or N" sqref="A32:A53"/>
    <dataValidation operator="greaterThan" allowBlank="1" showInputMessage="1" showErrorMessage="1" promptTitle="Time must be entered as H:MM" prompt="Time must be entered as H:MM" errorTitle="Time must be entered as H:MM" error="Time must be entered as H:MM" sqref="A27:A28"/>
    <dataValidation allowBlank="1" sqref="A20 A29:A30 A26 A22:A24"/>
  </dataValidations>
  <printOptions/>
  <pageMargins left="0.5" right="0.75" top="0.68"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2" sqref="A2"/>
    </sheetView>
  </sheetViews>
  <sheetFormatPr defaultColWidth="9.140625" defaultRowHeight="12.75"/>
  <cols>
    <col min="2" max="2" width="13.8515625" style="0" customWidth="1"/>
    <col min="9" max="9" width="10.140625" style="0" bestFit="1" customWidth="1"/>
  </cols>
  <sheetData>
    <row r="1" spans="1:13" ht="12.75">
      <c r="A1" s="13"/>
      <c r="B1" s="13"/>
      <c r="C1" s="13"/>
      <c r="D1" s="13"/>
      <c r="E1" s="13"/>
      <c r="F1" s="13"/>
      <c r="G1" s="13"/>
      <c r="H1" s="13"/>
      <c r="I1" s="13"/>
      <c r="J1" s="13"/>
      <c r="K1" s="13"/>
      <c r="L1" s="13"/>
      <c r="M1" s="13"/>
    </row>
    <row r="2" spans="1:13" ht="12.75">
      <c r="A2" s="13"/>
      <c r="B2" s="13"/>
      <c r="C2" s="13"/>
      <c r="D2" s="13"/>
      <c r="E2" s="13"/>
      <c r="F2" s="13"/>
      <c r="G2" s="13"/>
      <c r="H2" s="13"/>
      <c r="I2" s="13"/>
      <c r="J2" s="13"/>
      <c r="K2" s="13"/>
      <c r="L2" s="13"/>
      <c r="M2" s="13"/>
    </row>
    <row r="3" spans="1:13" ht="12.75">
      <c r="A3" s="13"/>
      <c r="B3" s="13" t="s">
        <v>40</v>
      </c>
      <c r="C3" s="14" t="s">
        <v>137</v>
      </c>
      <c r="D3" s="14"/>
      <c r="E3" s="14"/>
      <c r="F3" s="14"/>
      <c r="G3" s="14"/>
      <c r="H3" s="13"/>
      <c r="I3" s="13"/>
      <c r="J3" s="13"/>
      <c r="K3" s="13"/>
      <c r="L3" s="13"/>
      <c r="M3" s="13"/>
    </row>
    <row r="4" spans="1:13" ht="12.75">
      <c r="A4" s="13"/>
      <c r="B4" s="13"/>
      <c r="C4" s="13"/>
      <c r="D4" s="13"/>
      <c r="E4" s="13"/>
      <c r="F4" s="13"/>
      <c r="G4" s="13"/>
      <c r="H4" s="13"/>
      <c r="I4" s="13"/>
      <c r="J4" s="13"/>
      <c r="K4" s="13"/>
      <c r="L4" s="13"/>
      <c r="M4" s="13"/>
    </row>
    <row r="5" spans="1:13" ht="12.75">
      <c r="A5" s="13"/>
      <c r="B5" s="13" t="s">
        <v>41</v>
      </c>
      <c r="C5" s="14">
        <v>2012</v>
      </c>
      <c r="D5" s="14"/>
      <c r="E5" s="14"/>
      <c r="F5" s="14"/>
      <c r="G5" s="14"/>
      <c r="H5" s="13" t="s">
        <v>56</v>
      </c>
      <c r="I5" s="18"/>
      <c r="J5" s="13"/>
      <c r="K5" s="13"/>
      <c r="L5" s="13"/>
      <c r="M5" s="13"/>
    </row>
    <row r="6" spans="1:13" ht="12.75">
      <c r="A6" s="13"/>
      <c r="B6" s="13"/>
      <c r="C6" s="13"/>
      <c r="D6" s="13"/>
      <c r="E6" s="13"/>
      <c r="F6" s="13"/>
      <c r="G6" s="13"/>
      <c r="H6" s="13"/>
      <c r="I6" s="13"/>
      <c r="J6" s="13"/>
      <c r="K6" s="13"/>
      <c r="L6" s="13"/>
      <c r="M6" s="13"/>
    </row>
    <row r="7" spans="1:13" ht="12.75">
      <c r="A7" s="13"/>
      <c r="B7" s="13"/>
      <c r="C7" s="13"/>
      <c r="D7" s="13"/>
      <c r="E7" s="13"/>
      <c r="F7" s="13"/>
      <c r="G7" s="13"/>
      <c r="H7" s="13"/>
      <c r="I7" s="13"/>
      <c r="J7" s="13"/>
      <c r="K7" s="13"/>
      <c r="L7" s="13"/>
      <c r="M7" s="13"/>
    </row>
    <row r="8" spans="1:13" ht="12.75">
      <c r="A8" s="13"/>
      <c r="B8" s="13"/>
      <c r="C8" s="13"/>
      <c r="D8" s="13"/>
      <c r="E8" s="13"/>
      <c r="F8" s="13"/>
      <c r="G8" s="13"/>
      <c r="H8" s="13"/>
      <c r="I8" s="13"/>
      <c r="J8" s="13"/>
      <c r="K8" s="13"/>
      <c r="L8" s="13"/>
      <c r="M8" s="13"/>
    </row>
    <row r="9" spans="1:13" ht="12.75">
      <c r="A9" s="13"/>
      <c r="B9" s="13" t="s">
        <v>42</v>
      </c>
      <c r="C9" s="68" t="s">
        <v>131</v>
      </c>
      <c r="D9" s="14"/>
      <c r="E9" s="14"/>
      <c r="F9" s="13"/>
      <c r="G9" s="13"/>
      <c r="H9" s="13" t="s">
        <v>123</v>
      </c>
      <c r="I9" s="13"/>
      <c r="J9" s="13"/>
      <c r="K9" s="13"/>
      <c r="L9" s="13"/>
      <c r="M9" s="13"/>
    </row>
    <row r="10" spans="1:13" ht="12.75">
      <c r="A10" s="13"/>
      <c r="B10" s="13"/>
      <c r="C10" s="68" t="s">
        <v>135</v>
      </c>
      <c r="D10" s="14"/>
      <c r="E10" s="14"/>
      <c r="F10" s="13"/>
      <c r="G10" s="13"/>
      <c r="H10" s="13" t="s">
        <v>60</v>
      </c>
      <c r="I10" s="13"/>
      <c r="J10" s="13"/>
      <c r="K10" s="13"/>
      <c r="L10" s="13"/>
      <c r="M10" s="13"/>
    </row>
    <row r="11" spans="1:13" ht="12.75">
      <c r="A11" s="13"/>
      <c r="B11" s="13"/>
      <c r="C11" s="68" t="s">
        <v>132</v>
      </c>
      <c r="D11" s="14"/>
      <c r="E11" s="14"/>
      <c r="F11" s="13"/>
      <c r="G11" s="13"/>
      <c r="H11" s="13"/>
      <c r="I11" s="13"/>
      <c r="J11" s="13"/>
      <c r="K11" s="13"/>
      <c r="L11" s="13"/>
      <c r="M11" s="13"/>
    </row>
    <row r="12" spans="1:13" ht="12.75">
      <c r="A12" s="13"/>
      <c r="B12" s="13"/>
      <c r="C12" s="68" t="s">
        <v>133</v>
      </c>
      <c r="D12" s="14"/>
      <c r="E12" s="14"/>
      <c r="F12" s="13"/>
      <c r="G12" s="13"/>
      <c r="H12" s="13"/>
      <c r="I12" s="13"/>
      <c r="J12" s="13"/>
      <c r="K12" s="13"/>
      <c r="L12" s="13"/>
      <c r="M12" s="13"/>
    </row>
    <row r="13" spans="1:13" ht="12.75">
      <c r="A13" s="13"/>
      <c r="B13" s="13"/>
      <c r="C13" s="68" t="s">
        <v>134</v>
      </c>
      <c r="D13" s="14"/>
      <c r="E13" s="14"/>
      <c r="F13" s="13"/>
      <c r="G13" s="13"/>
      <c r="H13" s="13"/>
      <c r="I13" s="13"/>
      <c r="J13" s="13"/>
      <c r="K13" s="13"/>
      <c r="L13" s="13"/>
      <c r="M13" s="13"/>
    </row>
    <row r="14" spans="1:13" ht="12.75">
      <c r="A14" s="13"/>
      <c r="B14" s="13"/>
      <c r="C14" s="14"/>
      <c r="D14" s="14"/>
      <c r="E14" s="14"/>
      <c r="F14" s="13"/>
      <c r="G14" s="13"/>
      <c r="H14" s="13"/>
      <c r="I14" s="13"/>
      <c r="J14" s="13"/>
      <c r="K14" s="13"/>
      <c r="L14" s="13"/>
      <c r="M14" s="13"/>
    </row>
    <row r="15" spans="1:13" ht="12.75">
      <c r="A15" s="13"/>
      <c r="B15" s="13"/>
      <c r="C15" s="14"/>
      <c r="D15" s="14"/>
      <c r="E15" s="14"/>
      <c r="F15" s="13"/>
      <c r="G15" s="13"/>
      <c r="H15" s="13"/>
      <c r="I15" s="13"/>
      <c r="J15" s="13"/>
      <c r="K15" s="13"/>
      <c r="L15" s="13"/>
      <c r="M15" s="13"/>
    </row>
    <row r="16" spans="1:13" ht="12.75">
      <c r="A16" s="13"/>
      <c r="B16" s="13"/>
      <c r="C16" s="13"/>
      <c r="D16" s="13"/>
      <c r="E16" s="13"/>
      <c r="F16" s="13"/>
      <c r="G16" s="13"/>
      <c r="H16" s="13"/>
      <c r="I16" s="13"/>
      <c r="J16" s="13"/>
      <c r="K16" s="13"/>
      <c r="L16" s="13"/>
      <c r="M16" s="13"/>
    </row>
    <row r="17" spans="1:13" ht="12.75">
      <c r="A17" s="13"/>
      <c r="B17" s="13" t="s">
        <v>59</v>
      </c>
      <c r="C17" s="68" t="s">
        <v>128</v>
      </c>
      <c r="D17" s="14"/>
      <c r="E17" s="14"/>
      <c r="F17" s="13"/>
      <c r="G17" s="13"/>
      <c r="H17" s="13" t="s">
        <v>61</v>
      </c>
      <c r="I17" s="13"/>
      <c r="J17" s="13"/>
      <c r="K17" s="13"/>
      <c r="L17" s="13"/>
      <c r="M17" s="13"/>
    </row>
    <row r="18" spans="1:13" ht="12.75">
      <c r="A18" s="13"/>
      <c r="B18" s="13"/>
      <c r="C18" s="68" t="s">
        <v>129</v>
      </c>
      <c r="D18" s="14"/>
      <c r="E18" s="14"/>
      <c r="F18" s="13"/>
      <c r="G18" s="13"/>
      <c r="H18" s="13" t="s">
        <v>60</v>
      </c>
      <c r="I18" s="13"/>
      <c r="J18" s="13"/>
      <c r="K18" s="13"/>
      <c r="L18" s="13"/>
      <c r="M18" s="13"/>
    </row>
    <row r="19" spans="1:13" ht="12.75">
      <c r="A19" s="13"/>
      <c r="B19" s="13"/>
      <c r="C19" s="68" t="s">
        <v>130</v>
      </c>
      <c r="D19" s="14"/>
      <c r="E19" s="14"/>
      <c r="F19" s="13"/>
      <c r="G19" s="13"/>
      <c r="H19" s="13"/>
      <c r="I19" s="13"/>
      <c r="J19" s="13"/>
      <c r="K19" s="13"/>
      <c r="L19" s="13"/>
      <c r="M19" s="13"/>
    </row>
    <row r="20" spans="1:13" ht="12.75">
      <c r="A20" s="13"/>
      <c r="B20" s="13"/>
      <c r="C20" s="14"/>
      <c r="D20" s="14"/>
      <c r="E20" s="14"/>
      <c r="F20" s="13"/>
      <c r="G20" s="13"/>
      <c r="H20" s="13"/>
      <c r="I20" s="13"/>
      <c r="J20" s="13"/>
      <c r="K20" s="13"/>
      <c r="L20" s="13"/>
      <c r="M20" s="13"/>
    </row>
    <row r="21" spans="1:13" ht="12.75">
      <c r="A21" s="13"/>
      <c r="B21" s="13"/>
      <c r="C21" s="14"/>
      <c r="D21" s="14"/>
      <c r="E21" s="14"/>
      <c r="F21" s="13"/>
      <c r="G21" s="13"/>
      <c r="H21" s="13"/>
      <c r="I21" s="13"/>
      <c r="J21" s="13"/>
      <c r="K21" s="13"/>
      <c r="L21" s="13"/>
      <c r="M21" s="13"/>
    </row>
    <row r="22" spans="1:13" ht="12.75">
      <c r="A22" s="13"/>
      <c r="B22" s="13"/>
      <c r="C22" s="13"/>
      <c r="D22" s="13"/>
      <c r="E22" s="13"/>
      <c r="F22" s="13"/>
      <c r="G22" s="13"/>
      <c r="H22" s="13"/>
      <c r="I22" s="13"/>
      <c r="J22" s="13"/>
      <c r="K22" s="13"/>
      <c r="L22" s="13"/>
      <c r="M22" s="13"/>
    </row>
    <row r="23" spans="1:13" ht="12.75">
      <c r="A23" s="13"/>
      <c r="B23" s="13"/>
      <c r="C23" s="13"/>
      <c r="D23" s="13"/>
      <c r="E23" s="13"/>
      <c r="F23" s="13"/>
      <c r="G23" s="13"/>
      <c r="H23" s="13"/>
      <c r="I23" s="13"/>
      <c r="J23" s="13"/>
      <c r="K23" s="13"/>
      <c r="L23" s="13"/>
      <c r="M23" s="13"/>
    </row>
    <row r="24" spans="1:13" ht="12.75">
      <c r="A24" s="13"/>
      <c r="B24" s="19" t="s">
        <v>51</v>
      </c>
      <c r="C24" s="20"/>
      <c r="D24" s="20"/>
      <c r="E24" s="20"/>
      <c r="F24" s="20"/>
      <c r="G24" s="20"/>
      <c r="H24" s="20"/>
      <c r="I24" s="20"/>
      <c r="J24" s="20"/>
      <c r="K24" s="20"/>
      <c r="L24" s="13"/>
      <c r="M24" s="13"/>
    </row>
    <row r="25" spans="1:13" ht="12.75">
      <c r="A25" s="13"/>
      <c r="B25" s="19" t="s">
        <v>52</v>
      </c>
      <c r="C25" s="20" t="str">
        <f>IF(COUNTIF('Data Entry'!2:2,"&gt;="&amp;DATE(C5,1,1))-COUNTIF('Data Entry'!2:2,"&gt;="&amp;DATE(C5,12,31))=COUNTIF('Data Entry'!2:2,"&gt;="&amp;DATE(1900,1,1)),"No apparent problem with dates","Check DATES, there may be an error with "&amp;COUNTIF('Data Entry'!2:2,"&gt;="&amp;DATE(C5,1,1))-COUNTIF('Data Entry'!2:2,"&gt;="&amp;DATE(C5,12,31))-COUNTIF('Data Entry'!2:2,"&gt;="&amp;DATE(1900,1,1)))</f>
        <v>No apparent problem with dates</v>
      </c>
      <c r="D25" s="20"/>
      <c r="E25" s="20"/>
      <c r="F25" s="20"/>
      <c r="G25" s="20"/>
      <c r="H25" s="20"/>
      <c r="I25" s="20"/>
      <c r="J25" s="20"/>
      <c r="K25" s="20"/>
      <c r="L25" s="13"/>
      <c r="M25" s="13"/>
    </row>
    <row r="26" spans="1:13" ht="12.75">
      <c r="A26" s="13"/>
      <c r="B26" s="19" t="s">
        <v>53</v>
      </c>
      <c r="C26" s="20" t="str">
        <f>IF(COUNTIF('Data Entry'!2:2,"&gt;="&amp;DATE(1900,1,1))=SUM('Documentation Summary'!N45:N50),"There appears to be no apparent errors","Check CLINICAL AREAS - list above and/or actual data entry, there maybe an error with "&amp;COUNTIF('Data Entry'!2:2,"&gt;="&amp;DATE(1900,1,1))-SUM('Documentation Summary'!N45:N50))</f>
        <v>There appears to be no apparent errors</v>
      </c>
      <c r="D26" s="20"/>
      <c r="E26" s="20"/>
      <c r="F26" s="20"/>
      <c r="G26" s="20"/>
      <c r="H26" s="21"/>
      <c r="I26" s="20"/>
      <c r="J26" s="20"/>
      <c r="K26" s="20"/>
      <c r="L26" s="13"/>
      <c r="M26" s="13"/>
    </row>
    <row r="27" spans="1:13" ht="12.75">
      <c r="A27" s="13"/>
      <c r="B27" s="20"/>
      <c r="C27" s="20"/>
      <c r="D27" s="20"/>
      <c r="E27" s="20"/>
      <c r="F27" s="20"/>
      <c r="G27" s="20"/>
      <c r="H27" s="20"/>
      <c r="I27" s="20"/>
      <c r="J27" s="20"/>
      <c r="K27" s="20"/>
      <c r="L27" s="13"/>
      <c r="M27" s="13"/>
    </row>
    <row r="28" spans="1:13" ht="12.75">
      <c r="A28" s="13"/>
      <c r="B28" s="20"/>
      <c r="C28" s="20"/>
      <c r="D28" s="20"/>
      <c r="E28" s="20"/>
      <c r="F28" s="20"/>
      <c r="G28" s="20"/>
      <c r="H28" s="20"/>
      <c r="I28" s="20"/>
      <c r="J28" s="20"/>
      <c r="K28" s="20"/>
      <c r="L28" s="13"/>
      <c r="M28" s="13"/>
    </row>
    <row r="29" spans="1:13" ht="12.75">
      <c r="A29" s="13"/>
      <c r="B29" s="20"/>
      <c r="C29" s="20"/>
      <c r="D29" s="20"/>
      <c r="E29" s="20"/>
      <c r="F29" s="20"/>
      <c r="G29" s="20"/>
      <c r="H29" s="20"/>
      <c r="I29" s="20"/>
      <c r="J29" s="20"/>
      <c r="K29" s="20"/>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sheetData>
  <sheetProtection/>
  <protectedRanges>
    <protectedRange sqref="C17:C21" name="BloodProducts"/>
    <protectedRange sqref="C9:C15" name="ClinicalAreas"/>
    <protectedRange sqref="C5" name="Year"/>
    <protectedRange sqref="C3" name="Hospital"/>
  </protectedRange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indexed="16"/>
  </sheetPr>
  <dimension ref="A1:IV90"/>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25" sqref="C25"/>
    </sheetView>
  </sheetViews>
  <sheetFormatPr defaultColWidth="20.28125" defaultRowHeight="12.75"/>
  <cols>
    <col min="1" max="1" width="43.28125" style="1" bestFit="1" customWidth="1"/>
    <col min="2" max="2" width="20.28125" style="2" customWidth="1"/>
  </cols>
  <sheetData>
    <row r="1" spans="1:2" ht="12.75">
      <c r="A1" s="1" t="s">
        <v>0</v>
      </c>
      <c r="B1" s="3"/>
    </row>
    <row r="2" spans="1:26" s="11" customFormat="1" ht="12.75">
      <c r="A2" s="10" t="s">
        <v>18</v>
      </c>
      <c r="B2" s="4">
        <v>40909</v>
      </c>
      <c r="C2" s="59">
        <v>40909</v>
      </c>
      <c r="D2" s="59">
        <v>40909</v>
      </c>
      <c r="E2" s="59">
        <v>40909</v>
      </c>
      <c r="F2" s="59">
        <v>40909</v>
      </c>
      <c r="G2" s="59">
        <v>40941</v>
      </c>
      <c r="H2" s="59">
        <v>40941</v>
      </c>
      <c r="I2" s="59">
        <v>40941</v>
      </c>
      <c r="J2" s="59">
        <v>40941</v>
      </c>
      <c r="K2" s="59">
        <v>40971</v>
      </c>
      <c r="L2" s="59">
        <v>40971</v>
      </c>
      <c r="M2" s="59">
        <v>40971</v>
      </c>
      <c r="N2" s="59">
        <v>40971</v>
      </c>
      <c r="O2" s="59">
        <v>40971</v>
      </c>
      <c r="P2" s="59">
        <v>40971</v>
      </c>
      <c r="Q2" s="59">
        <v>40941</v>
      </c>
      <c r="R2" s="4"/>
      <c r="S2" s="4"/>
      <c r="T2" s="4"/>
      <c r="U2" s="4"/>
      <c r="V2" s="4"/>
      <c r="W2" s="4"/>
      <c r="X2" s="4"/>
      <c r="Y2" s="4"/>
      <c r="Z2" s="4"/>
    </row>
    <row r="3" spans="1:26" s="11" customFormat="1" ht="12.75">
      <c r="A3" s="10" t="s">
        <v>57</v>
      </c>
      <c r="B3" s="4" t="s">
        <v>128</v>
      </c>
      <c r="C3" s="59" t="s">
        <v>128</v>
      </c>
      <c r="D3" s="59" t="s">
        <v>129</v>
      </c>
      <c r="E3" s="59" t="s">
        <v>130</v>
      </c>
      <c r="F3" s="59" t="s">
        <v>128</v>
      </c>
      <c r="G3" s="59" t="s">
        <v>129</v>
      </c>
      <c r="H3" s="59" t="s">
        <v>130</v>
      </c>
      <c r="I3" s="59" t="s">
        <v>130</v>
      </c>
      <c r="J3" s="59" t="s">
        <v>129</v>
      </c>
      <c r="K3" s="59" t="s">
        <v>129</v>
      </c>
      <c r="L3" s="59" t="s">
        <v>128</v>
      </c>
      <c r="M3" s="59" t="s">
        <v>128</v>
      </c>
      <c r="N3" s="59" t="s">
        <v>128</v>
      </c>
      <c r="O3" s="59" t="s">
        <v>129</v>
      </c>
      <c r="P3" s="59" t="s">
        <v>128</v>
      </c>
      <c r="Q3" s="59" t="s">
        <v>129</v>
      </c>
      <c r="R3" s="4"/>
      <c r="S3" s="4"/>
      <c r="T3" s="4"/>
      <c r="U3" s="4"/>
      <c r="V3" s="4"/>
      <c r="W3" s="4"/>
      <c r="X3" s="4"/>
      <c r="Y3" s="4"/>
      <c r="Z3" s="4"/>
    </row>
    <row r="4" spans="1:23" ht="12.75">
      <c r="A4" s="1" t="s">
        <v>46</v>
      </c>
      <c r="B4" s="7" t="s">
        <v>131</v>
      </c>
      <c r="C4" t="s">
        <v>131</v>
      </c>
      <c r="D4" t="s">
        <v>132</v>
      </c>
      <c r="E4" t="s">
        <v>131</v>
      </c>
      <c r="F4" s="7" t="s">
        <v>133</v>
      </c>
      <c r="G4" t="s">
        <v>134</v>
      </c>
      <c r="H4" t="s">
        <v>135</v>
      </c>
      <c r="I4" t="s">
        <v>131</v>
      </c>
      <c r="J4" s="60" t="s">
        <v>134</v>
      </c>
      <c r="K4" s="61" t="s">
        <v>132</v>
      </c>
      <c r="L4" s="61" t="s">
        <v>133</v>
      </c>
      <c r="M4" s="61" t="s">
        <v>133</v>
      </c>
      <c r="N4" s="60" t="s">
        <v>133</v>
      </c>
      <c r="O4" s="61" t="s">
        <v>134</v>
      </c>
      <c r="P4" s="61" t="s">
        <v>132</v>
      </c>
      <c r="Q4" s="61" t="s">
        <v>132</v>
      </c>
      <c r="S4" s="7"/>
      <c r="W4" s="7"/>
    </row>
    <row r="5" spans="1:17" ht="12.75">
      <c r="A5" s="1" t="s">
        <v>16</v>
      </c>
      <c r="B5" s="7"/>
      <c r="C5" t="s">
        <v>23</v>
      </c>
      <c r="D5" s="7" t="s">
        <v>23</v>
      </c>
      <c r="G5" t="s">
        <v>23</v>
      </c>
      <c r="H5" t="s">
        <v>22</v>
      </c>
      <c r="I5" t="s">
        <v>23</v>
      </c>
      <c r="J5" s="60"/>
      <c r="K5" s="61"/>
      <c r="L5" s="60"/>
      <c r="M5" s="61"/>
      <c r="N5" s="61"/>
      <c r="O5" s="61"/>
      <c r="P5" s="61"/>
      <c r="Q5" s="61"/>
    </row>
    <row r="6" spans="1:256" ht="15">
      <c r="A6" s="5" t="s">
        <v>13</v>
      </c>
      <c r="B6" s="6"/>
      <c r="C6" s="5"/>
      <c r="D6" s="6"/>
      <c r="E6" s="5"/>
      <c r="F6" s="6"/>
      <c r="G6" s="5"/>
      <c r="H6" s="6"/>
      <c r="I6" s="5"/>
      <c r="J6" s="62"/>
      <c r="K6" s="63"/>
      <c r="L6" s="62"/>
      <c r="M6" s="63"/>
      <c r="N6" s="62"/>
      <c r="O6" s="63"/>
      <c r="P6" s="62"/>
      <c r="Q6" s="63"/>
      <c r="R6" s="5"/>
      <c r="S6" s="6"/>
      <c r="T6" s="5"/>
      <c r="U6" s="6"/>
      <c r="V6" s="5"/>
      <c r="W6" s="6"/>
      <c r="X6" s="5"/>
      <c r="Y6" s="6"/>
      <c r="Z6" s="5"/>
      <c r="AA6" s="5"/>
      <c r="AB6" s="6"/>
      <c r="AC6" s="5"/>
      <c r="AD6" s="6"/>
      <c r="AE6" s="5"/>
      <c r="AF6" s="6"/>
      <c r="AG6" s="5"/>
      <c r="AH6" s="6"/>
      <c r="AI6" s="5"/>
      <c r="AJ6" s="6"/>
      <c r="AK6" s="5"/>
      <c r="AL6" s="6"/>
      <c r="AM6" s="5"/>
      <c r="AN6" s="6"/>
      <c r="AO6" s="5"/>
      <c r="AP6" s="6"/>
      <c r="AQ6" s="5"/>
      <c r="AR6" s="6"/>
      <c r="AS6" s="5"/>
      <c r="AT6" s="6"/>
      <c r="AU6" s="5"/>
      <c r="AV6" s="6"/>
      <c r="AW6" s="5"/>
      <c r="AX6" s="6"/>
      <c r="AY6" s="5"/>
      <c r="AZ6" s="6"/>
      <c r="BA6" s="5"/>
      <c r="BB6" s="6"/>
      <c r="BC6" s="5"/>
      <c r="BD6" s="6"/>
      <c r="BE6" s="5"/>
      <c r="BF6" s="6"/>
      <c r="BG6" s="5"/>
      <c r="BH6" s="6"/>
      <c r="BI6" s="5"/>
      <c r="BJ6" s="6"/>
      <c r="BK6" s="5"/>
      <c r="BL6" s="6"/>
      <c r="BM6" s="5"/>
      <c r="BN6" s="6"/>
      <c r="BO6" s="5"/>
      <c r="BP6" s="6"/>
      <c r="BQ6" s="5"/>
      <c r="BR6" s="6"/>
      <c r="BS6" s="5"/>
      <c r="BT6" s="6"/>
      <c r="BU6" s="5"/>
      <c r="BV6" s="6"/>
      <c r="BW6" s="5"/>
      <c r="BX6" s="6"/>
      <c r="BY6" s="5"/>
      <c r="BZ6" s="6"/>
      <c r="CA6" s="5"/>
      <c r="CB6" s="6"/>
      <c r="CC6" s="5"/>
      <c r="CD6" s="6"/>
      <c r="CE6" s="5"/>
      <c r="CF6" s="6"/>
      <c r="CG6" s="5"/>
      <c r="CH6" s="6"/>
      <c r="CI6" s="5"/>
      <c r="CJ6" s="6"/>
      <c r="CK6" s="5"/>
      <c r="CL6" s="6"/>
      <c r="CM6" s="5"/>
      <c r="CN6" s="6"/>
      <c r="CO6" s="5"/>
      <c r="CP6" s="6"/>
      <c r="CQ6" s="5"/>
      <c r="CR6" s="6"/>
      <c r="CS6" s="5"/>
      <c r="CT6" s="6"/>
      <c r="CU6" s="5"/>
      <c r="CV6" s="6"/>
      <c r="CW6" s="5"/>
      <c r="CX6" s="6"/>
      <c r="CY6" s="5"/>
      <c r="CZ6" s="6"/>
      <c r="DA6" s="5"/>
      <c r="DB6" s="6"/>
      <c r="DC6" s="5"/>
      <c r="DD6" s="6"/>
      <c r="DE6" s="5"/>
      <c r="DF6" s="6"/>
      <c r="DG6" s="5"/>
      <c r="DH6" s="6"/>
      <c r="DI6" s="5"/>
      <c r="DJ6" s="6"/>
      <c r="DK6" s="5"/>
      <c r="DL6" s="6"/>
      <c r="DM6" s="5"/>
      <c r="DN6" s="6"/>
      <c r="DO6" s="5"/>
      <c r="DP6" s="6"/>
      <c r="DQ6" s="5"/>
      <c r="DR6" s="6"/>
      <c r="DS6" s="5"/>
      <c r="DT6" s="6"/>
      <c r="DU6" s="5"/>
      <c r="DV6" s="6"/>
      <c r="DW6" s="5"/>
      <c r="DX6" s="6"/>
      <c r="DY6" s="5"/>
      <c r="DZ6" s="6"/>
      <c r="EA6" s="5"/>
      <c r="EB6" s="6"/>
      <c r="EC6" s="5"/>
      <c r="ED6" s="6"/>
      <c r="EE6" s="5"/>
      <c r="EF6" s="6"/>
      <c r="EG6" s="5"/>
      <c r="EH6" s="6"/>
      <c r="EI6" s="5"/>
      <c r="EJ6" s="6"/>
      <c r="EK6" s="5"/>
      <c r="EL6" s="6"/>
      <c r="EM6" s="5"/>
      <c r="EN6" s="6"/>
      <c r="EO6" s="5"/>
      <c r="EP6" s="6"/>
      <c r="EQ6" s="5"/>
      <c r="ER6" s="6"/>
      <c r="ES6" s="5"/>
      <c r="ET6" s="6"/>
      <c r="EU6" s="5"/>
      <c r="EV6" s="6"/>
      <c r="EW6" s="5"/>
      <c r="EX6" s="6"/>
      <c r="EY6" s="5"/>
      <c r="EZ6" s="6"/>
      <c r="FA6" s="5"/>
      <c r="FB6" s="6"/>
      <c r="FC6" s="5"/>
      <c r="FD6" s="6"/>
      <c r="FE6" s="5"/>
      <c r="FF6" s="6"/>
      <c r="FG6" s="5"/>
      <c r="FH6" s="6"/>
      <c r="FI6" s="5"/>
      <c r="FJ6" s="6"/>
      <c r="FK6" s="5"/>
      <c r="FL6" s="6"/>
      <c r="FM6" s="5"/>
      <c r="FN6" s="6"/>
      <c r="FO6" s="5"/>
      <c r="FP6" s="6"/>
      <c r="FQ6" s="5"/>
      <c r="FR6" s="6"/>
      <c r="FS6" s="5"/>
      <c r="FT6" s="6"/>
      <c r="FU6" s="5"/>
      <c r="FV6" s="6"/>
      <c r="FW6" s="5"/>
      <c r="FX6" s="6"/>
      <c r="FY6" s="5"/>
      <c r="FZ6" s="6"/>
      <c r="GA6" s="5"/>
      <c r="GB6" s="6"/>
      <c r="GC6" s="5"/>
      <c r="GD6" s="6"/>
      <c r="GE6" s="5"/>
      <c r="GF6" s="6"/>
      <c r="GG6" s="5"/>
      <c r="GH6" s="6"/>
      <c r="GI6" s="5"/>
      <c r="GJ6" s="6"/>
      <c r="GK6" s="5"/>
      <c r="GL6" s="6"/>
      <c r="GM6" s="5"/>
      <c r="GN6" s="6"/>
      <c r="GO6" s="5"/>
      <c r="GP6" s="6"/>
      <c r="GQ6" s="5"/>
      <c r="GR6" s="6"/>
      <c r="GS6" s="5"/>
      <c r="GT6" s="6"/>
      <c r="GU6" s="5"/>
      <c r="GV6" s="6"/>
      <c r="GW6" s="5"/>
      <c r="GX6" s="6"/>
      <c r="GY6" s="5"/>
      <c r="GZ6" s="6"/>
      <c r="HA6" s="5"/>
      <c r="HB6" s="6"/>
      <c r="HC6" s="5"/>
      <c r="HD6" s="6"/>
      <c r="HE6" s="5"/>
      <c r="HF6" s="6"/>
      <c r="HG6" s="5"/>
      <c r="HH6" s="6"/>
      <c r="HI6" s="5"/>
      <c r="HJ6" s="6"/>
      <c r="HK6" s="5"/>
      <c r="HL6" s="6"/>
      <c r="HM6" s="5"/>
      <c r="HN6" s="6"/>
      <c r="HO6" s="5"/>
      <c r="HP6" s="6"/>
      <c r="HQ6" s="5"/>
      <c r="HR6" s="6"/>
      <c r="HS6" s="5"/>
      <c r="HT6" s="6"/>
      <c r="HU6" s="5"/>
      <c r="HV6" s="6"/>
      <c r="HW6" s="5"/>
      <c r="HX6" s="6"/>
      <c r="HY6" s="5"/>
      <c r="HZ6" s="6"/>
      <c r="IA6" s="5"/>
      <c r="IB6" s="6"/>
      <c r="IC6" s="5"/>
      <c r="ID6" s="6"/>
      <c r="IE6" s="5"/>
      <c r="IF6" s="6"/>
      <c r="IG6" s="5"/>
      <c r="IH6" s="6"/>
      <c r="II6" s="5"/>
      <c r="IJ6" s="6"/>
      <c r="IK6" s="5"/>
      <c r="IL6" s="6"/>
      <c r="IM6" s="5"/>
      <c r="IN6" s="6"/>
      <c r="IO6" s="5"/>
      <c r="IP6" s="6"/>
      <c r="IQ6" s="5"/>
      <c r="IR6" s="6"/>
      <c r="IS6" s="5"/>
      <c r="IT6" s="6"/>
      <c r="IU6" s="5"/>
      <c r="IV6" s="6"/>
    </row>
    <row r="7" spans="1:17" ht="12.75">
      <c r="A7" s="1" t="s">
        <v>14</v>
      </c>
      <c r="B7" s="7" t="s">
        <v>127</v>
      </c>
      <c r="C7" t="s">
        <v>1</v>
      </c>
      <c r="D7" t="s">
        <v>127</v>
      </c>
      <c r="E7" t="s">
        <v>127</v>
      </c>
      <c r="F7" t="s">
        <v>127</v>
      </c>
      <c r="G7" t="s">
        <v>127</v>
      </c>
      <c r="H7" t="s">
        <v>127</v>
      </c>
      <c r="I7" t="s">
        <v>127</v>
      </c>
      <c r="J7" s="60" t="s">
        <v>127</v>
      </c>
      <c r="K7" s="61" t="s">
        <v>127</v>
      </c>
      <c r="L7" s="61" t="s">
        <v>127</v>
      </c>
      <c r="M7" s="61" t="s">
        <v>127</v>
      </c>
      <c r="N7" s="61" t="s">
        <v>127</v>
      </c>
      <c r="O7" s="61" t="s">
        <v>1</v>
      </c>
      <c r="P7" s="61" t="s">
        <v>127</v>
      </c>
      <c r="Q7" s="61"/>
    </row>
    <row r="8" spans="1:23" ht="12.75">
      <c r="A8" s="1" t="s">
        <v>24</v>
      </c>
      <c r="B8" s="7"/>
      <c r="C8" t="s">
        <v>1</v>
      </c>
      <c r="D8" t="s">
        <v>127</v>
      </c>
      <c r="E8" s="7" t="s">
        <v>136</v>
      </c>
      <c r="F8" t="s">
        <v>127</v>
      </c>
      <c r="G8" t="s">
        <v>127</v>
      </c>
      <c r="H8" s="7" t="s">
        <v>136</v>
      </c>
      <c r="I8" t="s">
        <v>127</v>
      </c>
      <c r="J8" s="60" t="s">
        <v>127</v>
      </c>
      <c r="K8" s="61" t="s">
        <v>127</v>
      </c>
      <c r="L8" s="67" t="s">
        <v>127</v>
      </c>
      <c r="M8" s="60" t="s">
        <v>136</v>
      </c>
      <c r="N8" s="67" t="s">
        <v>136</v>
      </c>
      <c r="O8" s="61" t="s">
        <v>2</v>
      </c>
      <c r="P8" s="60" t="s">
        <v>127</v>
      </c>
      <c r="Q8" s="61"/>
      <c r="T8" s="7"/>
      <c r="W8" s="7"/>
    </row>
    <row r="9" spans="1:23" ht="12.75">
      <c r="A9" s="1" t="s">
        <v>21</v>
      </c>
      <c r="B9" s="7" t="s">
        <v>127</v>
      </c>
      <c r="C9" t="s">
        <v>1</v>
      </c>
      <c r="D9" t="s">
        <v>127</v>
      </c>
      <c r="E9" t="s">
        <v>127</v>
      </c>
      <c r="F9" s="7" t="s">
        <v>127</v>
      </c>
      <c r="G9" t="s">
        <v>127</v>
      </c>
      <c r="H9" t="s">
        <v>127</v>
      </c>
      <c r="J9" s="60" t="s">
        <v>127</v>
      </c>
      <c r="K9" s="61" t="s">
        <v>127</v>
      </c>
      <c r="L9" s="61" t="s">
        <v>127</v>
      </c>
      <c r="M9" s="61" t="s">
        <v>136</v>
      </c>
      <c r="N9" s="60" t="s">
        <v>136</v>
      </c>
      <c r="O9" s="61" t="s">
        <v>127</v>
      </c>
      <c r="P9" s="61" t="s">
        <v>127</v>
      </c>
      <c r="Q9" s="61"/>
      <c r="S9" s="7"/>
      <c r="W9" s="7"/>
    </row>
    <row r="10" spans="1:256" ht="15">
      <c r="A10" s="5" t="s">
        <v>17</v>
      </c>
      <c r="B10" s="6"/>
      <c r="C10" s="5"/>
      <c r="D10" s="6"/>
      <c r="E10" s="5"/>
      <c r="F10" s="6"/>
      <c r="G10" s="5"/>
      <c r="H10" s="6"/>
      <c r="I10" s="5"/>
      <c r="J10" s="6"/>
      <c r="K10" s="5"/>
      <c r="L10" s="6"/>
      <c r="M10" s="5"/>
      <c r="N10" s="6"/>
      <c r="O10" s="5"/>
      <c r="P10" s="6"/>
      <c r="Q10" s="5"/>
      <c r="R10" s="5"/>
      <c r="S10" s="6"/>
      <c r="T10" s="5"/>
      <c r="U10" s="6"/>
      <c r="V10" s="5"/>
      <c r="W10" s="6"/>
      <c r="X10" s="5"/>
      <c r="Y10" s="6"/>
      <c r="Z10" s="5"/>
      <c r="AA10" s="5"/>
      <c r="AB10" s="6"/>
      <c r="AC10" s="5"/>
      <c r="AD10" s="6"/>
      <c r="AE10" s="5"/>
      <c r="AF10" s="6"/>
      <c r="AG10" s="5"/>
      <c r="AH10" s="6"/>
      <c r="AI10" s="5"/>
      <c r="AJ10" s="6"/>
      <c r="AK10" s="5"/>
      <c r="AL10" s="6"/>
      <c r="AM10" s="5"/>
      <c r="AN10" s="6"/>
      <c r="AO10" s="5"/>
      <c r="AP10" s="6"/>
      <c r="AQ10" s="5"/>
      <c r="AR10" s="6"/>
      <c r="AS10" s="5"/>
      <c r="AT10" s="6"/>
      <c r="AU10" s="5"/>
      <c r="AV10" s="6"/>
      <c r="AW10" s="5"/>
      <c r="AX10" s="6"/>
      <c r="AY10" s="5"/>
      <c r="AZ10" s="6"/>
      <c r="BA10" s="5"/>
      <c r="BB10" s="6"/>
      <c r="BC10" s="5"/>
      <c r="BD10" s="6"/>
      <c r="BE10" s="5"/>
      <c r="BF10" s="6"/>
      <c r="BG10" s="5"/>
      <c r="BH10" s="6"/>
      <c r="BI10" s="5"/>
      <c r="BJ10" s="6"/>
      <c r="BK10" s="5"/>
      <c r="BL10" s="6"/>
      <c r="BM10" s="5"/>
      <c r="BN10" s="6"/>
      <c r="BO10" s="5"/>
      <c r="BP10" s="6"/>
      <c r="BQ10" s="5"/>
      <c r="BR10" s="6"/>
      <c r="BS10" s="5"/>
      <c r="BT10" s="6"/>
      <c r="BU10" s="5"/>
      <c r="BV10" s="6"/>
      <c r="BW10" s="5"/>
      <c r="BX10" s="6"/>
      <c r="BY10" s="5"/>
      <c r="BZ10" s="6"/>
      <c r="CA10" s="5"/>
      <c r="CB10" s="6"/>
      <c r="CC10" s="5"/>
      <c r="CD10" s="6"/>
      <c r="CE10" s="5"/>
      <c r="CF10" s="6"/>
      <c r="CG10" s="5"/>
      <c r="CH10" s="6"/>
      <c r="CI10" s="5"/>
      <c r="CJ10" s="6"/>
      <c r="CK10" s="5"/>
      <c r="CL10" s="6"/>
      <c r="CM10" s="5"/>
      <c r="CN10" s="6"/>
      <c r="CO10" s="5"/>
      <c r="CP10" s="6"/>
      <c r="CQ10" s="5"/>
      <c r="CR10" s="6"/>
      <c r="CS10" s="5"/>
      <c r="CT10" s="6"/>
      <c r="CU10" s="5"/>
      <c r="CV10" s="6"/>
      <c r="CW10" s="5"/>
      <c r="CX10" s="6"/>
      <c r="CY10" s="5"/>
      <c r="CZ10" s="6"/>
      <c r="DA10" s="5"/>
      <c r="DB10" s="6"/>
      <c r="DC10" s="5"/>
      <c r="DD10" s="6"/>
      <c r="DE10" s="5"/>
      <c r="DF10" s="6"/>
      <c r="DG10" s="5"/>
      <c r="DH10" s="6"/>
      <c r="DI10" s="5"/>
      <c r="DJ10" s="6"/>
      <c r="DK10" s="5"/>
      <c r="DL10" s="6"/>
      <c r="DM10" s="5"/>
      <c r="DN10" s="6"/>
      <c r="DO10" s="5"/>
      <c r="DP10" s="6"/>
      <c r="DQ10" s="5"/>
      <c r="DR10" s="6"/>
      <c r="DS10" s="5"/>
      <c r="DT10" s="6"/>
      <c r="DU10" s="5"/>
      <c r="DV10" s="6"/>
      <c r="DW10" s="5"/>
      <c r="DX10" s="6"/>
      <c r="DY10" s="5"/>
      <c r="DZ10" s="6"/>
      <c r="EA10" s="5"/>
      <c r="EB10" s="6"/>
      <c r="EC10" s="5"/>
      <c r="ED10" s="6"/>
      <c r="EE10" s="5"/>
      <c r="EF10" s="6"/>
      <c r="EG10" s="5"/>
      <c r="EH10" s="6"/>
      <c r="EI10" s="5"/>
      <c r="EJ10" s="6"/>
      <c r="EK10" s="5"/>
      <c r="EL10" s="6"/>
      <c r="EM10" s="5"/>
      <c r="EN10" s="6"/>
      <c r="EO10" s="5"/>
      <c r="EP10" s="6"/>
      <c r="EQ10" s="5"/>
      <c r="ER10" s="6"/>
      <c r="ES10" s="5"/>
      <c r="ET10" s="6"/>
      <c r="EU10" s="5"/>
      <c r="EV10" s="6"/>
      <c r="EW10" s="5"/>
      <c r="EX10" s="6"/>
      <c r="EY10" s="5"/>
      <c r="EZ10" s="6"/>
      <c r="FA10" s="5"/>
      <c r="FB10" s="6"/>
      <c r="FC10" s="5"/>
      <c r="FD10" s="6"/>
      <c r="FE10" s="5"/>
      <c r="FF10" s="6"/>
      <c r="FG10" s="5"/>
      <c r="FH10" s="6"/>
      <c r="FI10" s="5"/>
      <c r="FJ10" s="6"/>
      <c r="FK10" s="5"/>
      <c r="FL10" s="6"/>
      <c r="FM10" s="5"/>
      <c r="FN10" s="6"/>
      <c r="FO10" s="5"/>
      <c r="FP10" s="6"/>
      <c r="FQ10" s="5"/>
      <c r="FR10" s="6"/>
      <c r="FS10" s="5"/>
      <c r="FT10" s="6"/>
      <c r="FU10" s="5"/>
      <c r="FV10" s="6"/>
      <c r="FW10" s="5"/>
      <c r="FX10" s="6"/>
      <c r="FY10" s="5"/>
      <c r="FZ10" s="6"/>
      <c r="GA10" s="5"/>
      <c r="GB10" s="6"/>
      <c r="GC10" s="5"/>
      <c r="GD10" s="6"/>
      <c r="GE10" s="5"/>
      <c r="GF10" s="6"/>
      <c r="GG10" s="5"/>
      <c r="GH10" s="6"/>
      <c r="GI10" s="5"/>
      <c r="GJ10" s="6"/>
      <c r="GK10" s="5"/>
      <c r="GL10" s="6"/>
      <c r="GM10" s="5"/>
      <c r="GN10" s="6"/>
      <c r="GO10" s="5"/>
      <c r="GP10" s="6"/>
      <c r="GQ10" s="5"/>
      <c r="GR10" s="6"/>
      <c r="GS10" s="5"/>
      <c r="GT10" s="6"/>
      <c r="GU10" s="5"/>
      <c r="GV10" s="6"/>
      <c r="GW10" s="5"/>
      <c r="GX10" s="6"/>
      <c r="GY10" s="5"/>
      <c r="GZ10" s="6"/>
      <c r="HA10" s="5"/>
      <c r="HB10" s="6"/>
      <c r="HC10" s="5"/>
      <c r="HD10" s="6"/>
      <c r="HE10" s="5"/>
      <c r="HF10" s="6"/>
      <c r="HG10" s="5"/>
      <c r="HH10" s="6"/>
      <c r="HI10" s="5"/>
      <c r="HJ10" s="6"/>
      <c r="HK10" s="5"/>
      <c r="HL10" s="6"/>
      <c r="HM10" s="5"/>
      <c r="HN10" s="6"/>
      <c r="HO10" s="5"/>
      <c r="HP10" s="6"/>
      <c r="HQ10" s="5"/>
      <c r="HR10" s="6"/>
      <c r="HS10" s="5"/>
      <c r="HT10" s="6"/>
      <c r="HU10" s="5"/>
      <c r="HV10" s="6"/>
      <c r="HW10" s="5"/>
      <c r="HX10" s="6"/>
      <c r="HY10" s="5"/>
      <c r="HZ10" s="6"/>
      <c r="IA10" s="5"/>
      <c r="IB10" s="6"/>
      <c r="IC10" s="5"/>
      <c r="ID10" s="6"/>
      <c r="IE10" s="5"/>
      <c r="IF10" s="6"/>
      <c r="IG10" s="5"/>
      <c r="IH10" s="6"/>
      <c r="II10" s="5"/>
      <c r="IJ10" s="6"/>
      <c r="IK10" s="5"/>
      <c r="IL10" s="6"/>
      <c r="IM10" s="5"/>
      <c r="IN10" s="6"/>
      <c r="IO10" s="5"/>
      <c r="IP10" s="6"/>
      <c r="IQ10" s="5"/>
      <c r="IR10" s="6"/>
      <c r="IS10" s="5"/>
      <c r="IT10" s="6"/>
      <c r="IU10" s="5"/>
      <c r="IV10" s="6"/>
    </row>
    <row r="11" spans="1:26" s="39" customFormat="1" ht="12.75">
      <c r="A11" s="58" t="s">
        <v>110</v>
      </c>
      <c r="B11" s="38" t="s">
        <v>127</v>
      </c>
      <c r="C11" s="39" t="s">
        <v>127</v>
      </c>
      <c r="D11" s="39" t="s">
        <v>127</v>
      </c>
      <c r="E11" s="38" t="s">
        <v>127</v>
      </c>
      <c r="F11" s="39" t="s">
        <v>127</v>
      </c>
      <c r="G11" s="64" t="s">
        <v>127</v>
      </c>
      <c r="H11" s="65" t="s">
        <v>127</v>
      </c>
      <c r="I11" s="65" t="s">
        <v>127</v>
      </c>
      <c r="J11" s="64" t="s">
        <v>127</v>
      </c>
      <c r="K11" s="65" t="s">
        <v>127</v>
      </c>
      <c r="L11" s="64" t="s">
        <v>127</v>
      </c>
      <c r="M11" s="65" t="s">
        <v>127</v>
      </c>
      <c r="N11" s="65" t="s">
        <v>127</v>
      </c>
      <c r="O11" s="64" t="s">
        <v>127</v>
      </c>
      <c r="P11" s="65" t="s">
        <v>127</v>
      </c>
      <c r="Q11" s="38" t="s">
        <v>127</v>
      </c>
      <c r="T11" s="38"/>
      <c r="W11" s="38"/>
      <c r="Z11" s="38"/>
    </row>
    <row r="12" spans="1:23" s="39" customFormat="1" ht="12.75">
      <c r="A12" s="58" t="s">
        <v>111</v>
      </c>
      <c r="B12" s="38" t="s">
        <v>127</v>
      </c>
      <c r="C12" s="39" t="s">
        <v>127</v>
      </c>
      <c r="D12" s="39" t="s">
        <v>127</v>
      </c>
      <c r="E12" s="38"/>
      <c r="F12" s="39" t="s">
        <v>127</v>
      </c>
      <c r="G12" s="64"/>
      <c r="H12" s="65"/>
      <c r="I12" s="65"/>
      <c r="J12" s="64" t="s">
        <v>127</v>
      </c>
      <c r="K12" s="65" t="s">
        <v>127</v>
      </c>
      <c r="L12" s="64" t="s">
        <v>127</v>
      </c>
      <c r="M12" s="65" t="s">
        <v>127</v>
      </c>
      <c r="N12" s="65" t="s">
        <v>136</v>
      </c>
      <c r="O12" s="64" t="s">
        <v>127</v>
      </c>
      <c r="P12" s="65" t="s">
        <v>127</v>
      </c>
      <c r="Q12" s="39" t="s">
        <v>127</v>
      </c>
      <c r="T12" s="38"/>
      <c r="W12" s="38"/>
    </row>
    <row r="13" spans="1:17" ht="12.75">
      <c r="A13" s="1" t="s">
        <v>4</v>
      </c>
      <c r="B13" s="8" t="s">
        <v>127</v>
      </c>
      <c r="C13" t="s">
        <v>127</v>
      </c>
      <c r="D13" t="s">
        <v>127</v>
      </c>
      <c r="E13" t="s">
        <v>127</v>
      </c>
      <c r="F13" t="s">
        <v>127</v>
      </c>
      <c r="G13" s="66" t="s">
        <v>127</v>
      </c>
      <c r="H13" s="61" t="s">
        <v>127</v>
      </c>
      <c r="I13" s="61" t="s">
        <v>127</v>
      </c>
      <c r="J13" s="61" t="s">
        <v>127</v>
      </c>
      <c r="K13" s="61" t="s">
        <v>127</v>
      </c>
      <c r="L13" s="66" t="s">
        <v>127</v>
      </c>
      <c r="M13" s="61" t="s">
        <v>127</v>
      </c>
      <c r="N13" s="61" t="s">
        <v>127</v>
      </c>
      <c r="O13" s="61" t="s">
        <v>127</v>
      </c>
      <c r="P13" s="61" t="s">
        <v>127</v>
      </c>
      <c r="Q13" s="61" t="s">
        <v>127</v>
      </c>
    </row>
    <row r="14" spans="1:17" ht="12.75">
      <c r="A14" s="1" t="s">
        <v>5</v>
      </c>
      <c r="B14" s="8" t="s">
        <v>127</v>
      </c>
      <c r="C14" t="s">
        <v>127</v>
      </c>
      <c r="D14" t="s">
        <v>127</v>
      </c>
      <c r="F14" t="s">
        <v>127</v>
      </c>
      <c r="G14" s="66" t="s">
        <v>127</v>
      </c>
      <c r="H14" s="61" t="s">
        <v>127</v>
      </c>
      <c r="I14" s="61" t="s">
        <v>127</v>
      </c>
      <c r="J14" s="61" t="s">
        <v>127</v>
      </c>
      <c r="K14" s="61" t="s">
        <v>127</v>
      </c>
      <c r="L14" s="66" t="s">
        <v>127</v>
      </c>
      <c r="M14" s="61"/>
      <c r="N14" s="61"/>
      <c r="O14" s="61" t="s">
        <v>127</v>
      </c>
      <c r="P14" s="61"/>
      <c r="Q14" s="61" t="s">
        <v>127</v>
      </c>
    </row>
    <row r="15" spans="1:256" ht="15">
      <c r="A15" s="5" t="s">
        <v>64</v>
      </c>
      <c r="B15" s="6"/>
      <c r="C15" s="5"/>
      <c r="D15" s="6"/>
      <c r="E15" s="5"/>
      <c r="F15" s="6"/>
      <c r="G15" s="5"/>
      <c r="H15" s="6"/>
      <c r="I15" s="5"/>
      <c r="J15" s="6"/>
      <c r="K15" s="5"/>
      <c r="L15" s="6"/>
      <c r="M15" s="5"/>
      <c r="N15" s="6"/>
      <c r="O15" s="5"/>
      <c r="P15" s="6"/>
      <c r="Q15" s="5"/>
      <c r="R15" s="5"/>
      <c r="S15" s="6"/>
      <c r="T15" s="5"/>
      <c r="U15" s="6"/>
      <c r="V15" s="5"/>
      <c r="W15" s="6"/>
      <c r="X15" s="5"/>
      <c r="Y15" s="6"/>
      <c r="Z15" s="5"/>
      <c r="AA15" s="5"/>
      <c r="AB15" s="6"/>
      <c r="AC15" s="5"/>
      <c r="AD15" s="6"/>
      <c r="AE15" s="5"/>
      <c r="AF15" s="6"/>
      <c r="AG15" s="5"/>
      <c r="AH15" s="6"/>
      <c r="AI15" s="5"/>
      <c r="AJ15" s="6"/>
      <c r="AK15" s="5"/>
      <c r="AL15" s="6"/>
      <c r="AM15" s="5"/>
      <c r="AN15" s="6"/>
      <c r="AO15" s="5"/>
      <c r="AP15" s="6"/>
      <c r="AQ15" s="5"/>
      <c r="AR15" s="6"/>
      <c r="AS15" s="5"/>
      <c r="AT15" s="6"/>
      <c r="AU15" s="5"/>
      <c r="AV15" s="6"/>
      <c r="AW15" s="5"/>
      <c r="AX15" s="6"/>
      <c r="AY15" s="5"/>
      <c r="AZ15" s="6"/>
      <c r="BA15" s="5"/>
      <c r="BB15" s="6"/>
      <c r="BC15" s="5"/>
      <c r="BD15" s="6"/>
      <c r="BE15" s="5"/>
      <c r="BF15" s="6"/>
      <c r="BG15" s="5"/>
      <c r="BH15" s="6"/>
      <c r="BI15" s="5"/>
      <c r="BJ15" s="6"/>
      <c r="BK15" s="5"/>
      <c r="BL15" s="6"/>
      <c r="BM15" s="5"/>
      <c r="BN15" s="6"/>
      <c r="BO15" s="5"/>
      <c r="BP15" s="6"/>
      <c r="BQ15" s="5"/>
      <c r="BR15" s="6"/>
      <c r="BS15" s="5"/>
      <c r="BT15" s="6"/>
      <c r="BU15" s="5"/>
      <c r="BV15" s="6"/>
      <c r="BW15" s="5"/>
      <c r="BX15" s="6"/>
      <c r="BY15" s="5"/>
      <c r="BZ15" s="6"/>
      <c r="CA15" s="5"/>
      <c r="CB15" s="6"/>
      <c r="CC15" s="5"/>
      <c r="CD15" s="6"/>
      <c r="CE15" s="5"/>
      <c r="CF15" s="6"/>
      <c r="CG15" s="5"/>
      <c r="CH15" s="6"/>
      <c r="CI15" s="5"/>
      <c r="CJ15" s="6"/>
      <c r="CK15" s="5"/>
      <c r="CL15" s="6"/>
      <c r="CM15" s="5"/>
      <c r="CN15" s="6"/>
      <c r="CO15" s="5"/>
      <c r="CP15" s="6"/>
      <c r="CQ15" s="5"/>
      <c r="CR15" s="6"/>
      <c r="CS15" s="5"/>
      <c r="CT15" s="6"/>
      <c r="CU15" s="5"/>
      <c r="CV15" s="6"/>
      <c r="CW15" s="5"/>
      <c r="CX15" s="6"/>
      <c r="CY15" s="5"/>
      <c r="CZ15" s="6"/>
      <c r="DA15" s="5"/>
      <c r="DB15" s="6"/>
      <c r="DC15" s="5"/>
      <c r="DD15" s="6"/>
      <c r="DE15" s="5"/>
      <c r="DF15" s="6"/>
      <c r="DG15" s="5"/>
      <c r="DH15" s="6"/>
      <c r="DI15" s="5"/>
      <c r="DJ15" s="6"/>
      <c r="DK15" s="5"/>
      <c r="DL15" s="6"/>
      <c r="DM15" s="5"/>
      <c r="DN15" s="6"/>
      <c r="DO15" s="5"/>
      <c r="DP15" s="6"/>
      <c r="DQ15" s="5"/>
      <c r="DR15" s="6"/>
      <c r="DS15" s="5"/>
      <c r="DT15" s="6"/>
      <c r="DU15" s="5"/>
      <c r="DV15" s="6"/>
      <c r="DW15" s="5"/>
      <c r="DX15" s="6"/>
      <c r="DY15" s="5"/>
      <c r="DZ15" s="6"/>
      <c r="EA15" s="5"/>
      <c r="EB15" s="6"/>
      <c r="EC15" s="5"/>
      <c r="ED15" s="6"/>
      <c r="EE15" s="5"/>
      <c r="EF15" s="6"/>
      <c r="EG15" s="5"/>
      <c r="EH15" s="6"/>
      <c r="EI15" s="5"/>
      <c r="EJ15" s="6"/>
      <c r="EK15" s="5"/>
      <c r="EL15" s="6"/>
      <c r="EM15" s="5"/>
      <c r="EN15" s="6"/>
      <c r="EO15" s="5"/>
      <c r="EP15" s="6"/>
      <c r="EQ15" s="5"/>
      <c r="ER15" s="6"/>
      <c r="ES15" s="5"/>
      <c r="ET15" s="6"/>
      <c r="EU15" s="5"/>
      <c r="EV15" s="6"/>
      <c r="EW15" s="5"/>
      <c r="EX15" s="6"/>
      <c r="EY15" s="5"/>
      <c r="EZ15" s="6"/>
      <c r="FA15" s="5"/>
      <c r="FB15" s="6"/>
      <c r="FC15" s="5"/>
      <c r="FD15" s="6"/>
      <c r="FE15" s="5"/>
      <c r="FF15" s="6"/>
      <c r="FG15" s="5"/>
      <c r="FH15" s="6"/>
      <c r="FI15" s="5"/>
      <c r="FJ15" s="6"/>
      <c r="FK15" s="5"/>
      <c r="FL15" s="6"/>
      <c r="FM15" s="5"/>
      <c r="FN15" s="6"/>
      <c r="FO15" s="5"/>
      <c r="FP15" s="6"/>
      <c r="FQ15" s="5"/>
      <c r="FR15" s="6"/>
      <c r="FS15" s="5"/>
      <c r="FT15" s="6"/>
      <c r="FU15" s="5"/>
      <c r="FV15" s="6"/>
      <c r="FW15" s="5"/>
      <c r="FX15" s="6"/>
      <c r="FY15" s="5"/>
      <c r="FZ15" s="6"/>
      <c r="GA15" s="5"/>
      <c r="GB15" s="6"/>
      <c r="GC15" s="5"/>
      <c r="GD15" s="6"/>
      <c r="GE15" s="5"/>
      <c r="GF15" s="6"/>
      <c r="GG15" s="5"/>
      <c r="GH15" s="6"/>
      <c r="GI15" s="5"/>
      <c r="GJ15" s="6"/>
      <c r="GK15" s="5"/>
      <c r="GL15" s="6"/>
      <c r="GM15" s="5"/>
      <c r="GN15" s="6"/>
      <c r="GO15" s="5"/>
      <c r="GP15" s="6"/>
      <c r="GQ15" s="5"/>
      <c r="GR15" s="6"/>
      <c r="GS15" s="5"/>
      <c r="GT15" s="6"/>
      <c r="GU15" s="5"/>
      <c r="GV15" s="6"/>
      <c r="GW15" s="5"/>
      <c r="GX15" s="6"/>
      <c r="GY15" s="5"/>
      <c r="GZ15" s="6"/>
      <c r="HA15" s="5"/>
      <c r="HB15" s="6"/>
      <c r="HC15" s="5"/>
      <c r="HD15" s="6"/>
      <c r="HE15" s="5"/>
      <c r="HF15" s="6"/>
      <c r="HG15" s="5"/>
      <c r="HH15" s="6"/>
      <c r="HI15" s="5"/>
      <c r="HJ15" s="6"/>
      <c r="HK15" s="5"/>
      <c r="HL15" s="6"/>
      <c r="HM15" s="5"/>
      <c r="HN15" s="6"/>
      <c r="HO15" s="5"/>
      <c r="HP15" s="6"/>
      <c r="HQ15" s="5"/>
      <c r="HR15" s="6"/>
      <c r="HS15" s="5"/>
      <c r="HT15" s="6"/>
      <c r="HU15" s="5"/>
      <c r="HV15" s="6"/>
      <c r="HW15" s="5"/>
      <c r="HX15" s="6"/>
      <c r="HY15" s="5"/>
      <c r="HZ15" s="6"/>
      <c r="IA15" s="5"/>
      <c r="IB15" s="6"/>
      <c r="IC15" s="5"/>
      <c r="ID15" s="6"/>
      <c r="IE15" s="5"/>
      <c r="IF15" s="6"/>
      <c r="IG15" s="5"/>
      <c r="IH15" s="6"/>
      <c r="II15" s="5"/>
      <c r="IJ15" s="6"/>
      <c r="IK15" s="5"/>
      <c r="IL15" s="6"/>
      <c r="IM15" s="5"/>
      <c r="IN15" s="6"/>
      <c r="IO15" s="5"/>
      <c r="IP15" s="6"/>
      <c r="IQ15" s="5"/>
      <c r="IR15" s="6"/>
      <c r="IS15" s="5"/>
      <c r="IT15" s="6"/>
      <c r="IU15" s="5"/>
      <c r="IV15" s="6"/>
    </row>
    <row r="16" spans="1:17" ht="12.75">
      <c r="A16" s="1" t="s">
        <v>6</v>
      </c>
      <c r="B16" s="8" t="s">
        <v>127</v>
      </c>
      <c r="C16" t="s">
        <v>127</v>
      </c>
      <c r="E16" t="s">
        <v>127</v>
      </c>
      <c r="F16" t="s">
        <v>127</v>
      </c>
      <c r="G16" t="s">
        <v>127</v>
      </c>
      <c r="I16" t="s">
        <v>127</v>
      </c>
      <c r="J16" s="60" t="s">
        <v>127</v>
      </c>
      <c r="K16" s="60" t="s">
        <v>127</v>
      </c>
      <c r="L16" s="60" t="s">
        <v>127</v>
      </c>
      <c r="M16" s="60" t="s">
        <v>127</v>
      </c>
      <c r="O16" s="67" t="s">
        <v>127</v>
      </c>
      <c r="P16" s="67" t="s">
        <v>127</v>
      </c>
      <c r="Q16" s="67" t="s">
        <v>127</v>
      </c>
    </row>
    <row r="17" spans="1:17" ht="12.75">
      <c r="A17" s="1" t="s">
        <v>7</v>
      </c>
      <c r="B17" s="8" t="s">
        <v>127</v>
      </c>
      <c r="C17" t="s">
        <v>127</v>
      </c>
      <c r="D17" t="s">
        <v>127</v>
      </c>
      <c r="E17" t="s">
        <v>127</v>
      </c>
      <c r="F17" t="s">
        <v>127</v>
      </c>
      <c r="G17" t="s">
        <v>127</v>
      </c>
      <c r="I17" t="s">
        <v>127</v>
      </c>
      <c r="J17" s="60" t="s">
        <v>127</v>
      </c>
      <c r="K17" s="60" t="s">
        <v>127</v>
      </c>
      <c r="L17" s="60" t="s">
        <v>127</v>
      </c>
      <c r="M17" s="60" t="s">
        <v>127</v>
      </c>
      <c r="N17" s="67" t="s">
        <v>127</v>
      </c>
      <c r="O17" s="67" t="s">
        <v>127</v>
      </c>
      <c r="P17" s="67" t="s">
        <v>127</v>
      </c>
      <c r="Q17" s="67" t="s">
        <v>127</v>
      </c>
    </row>
    <row r="18" spans="1:17" ht="12.75">
      <c r="A18" s="1" t="s">
        <v>8</v>
      </c>
      <c r="B18" s="8" t="s">
        <v>127</v>
      </c>
      <c r="C18" t="s">
        <v>127</v>
      </c>
      <c r="D18" t="s">
        <v>127</v>
      </c>
      <c r="E18" t="s">
        <v>127</v>
      </c>
      <c r="F18" t="s">
        <v>127</v>
      </c>
      <c r="G18" t="s">
        <v>127</v>
      </c>
      <c r="I18" t="s">
        <v>127</v>
      </c>
      <c r="J18" s="60" t="s">
        <v>127</v>
      </c>
      <c r="K18" s="60" t="s">
        <v>127</v>
      </c>
      <c r="L18" s="60" t="s">
        <v>127</v>
      </c>
      <c r="M18" s="60" t="s">
        <v>127</v>
      </c>
      <c r="N18" s="67" t="s">
        <v>127</v>
      </c>
      <c r="O18" s="67" t="s">
        <v>127</v>
      </c>
      <c r="P18" s="67" t="s">
        <v>127</v>
      </c>
      <c r="Q18" s="67" t="s">
        <v>127</v>
      </c>
    </row>
    <row r="19" spans="1:17" ht="14.25" customHeight="1">
      <c r="A19" s="1" t="s">
        <v>9</v>
      </c>
      <c r="B19" s="8" t="s">
        <v>127</v>
      </c>
      <c r="C19" t="s">
        <v>127</v>
      </c>
      <c r="D19" t="s">
        <v>127</v>
      </c>
      <c r="E19" t="s">
        <v>127</v>
      </c>
      <c r="F19" t="s">
        <v>127</v>
      </c>
      <c r="G19" t="s">
        <v>127</v>
      </c>
      <c r="I19" t="s">
        <v>127</v>
      </c>
      <c r="J19" s="67" t="s">
        <v>127</v>
      </c>
      <c r="K19" s="67" t="s">
        <v>127</v>
      </c>
      <c r="L19" s="67" t="s">
        <v>127</v>
      </c>
      <c r="M19" s="67" t="s">
        <v>127</v>
      </c>
      <c r="N19" s="67" t="s">
        <v>127</v>
      </c>
      <c r="O19" s="67" t="s">
        <v>127</v>
      </c>
      <c r="P19" s="67" t="s">
        <v>127</v>
      </c>
      <c r="Q19" s="67" t="s">
        <v>127</v>
      </c>
    </row>
    <row r="20" spans="1:17" ht="14.25" customHeight="1">
      <c r="A20" s="1" t="s">
        <v>68</v>
      </c>
      <c r="B20" s="8" t="s">
        <v>127</v>
      </c>
      <c r="C20" t="s">
        <v>127</v>
      </c>
      <c r="D20" t="s">
        <v>1</v>
      </c>
      <c r="E20" t="s">
        <v>127</v>
      </c>
      <c r="G20" t="s">
        <v>127</v>
      </c>
      <c r="I20" t="s">
        <v>127</v>
      </c>
      <c r="J20" s="67" t="s">
        <v>127</v>
      </c>
      <c r="K20" s="67" t="s">
        <v>127</v>
      </c>
      <c r="L20" s="67" t="s">
        <v>127</v>
      </c>
      <c r="M20" s="67" t="s">
        <v>127</v>
      </c>
      <c r="N20" s="67" t="s">
        <v>127</v>
      </c>
      <c r="O20" s="67" t="s">
        <v>127</v>
      </c>
      <c r="P20" s="67" t="s">
        <v>127</v>
      </c>
      <c r="Q20" s="67" t="s">
        <v>127</v>
      </c>
    </row>
    <row r="21" spans="1:256" ht="15">
      <c r="A21" s="5" t="s">
        <v>100</v>
      </c>
      <c r="B21" s="6"/>
      <c r="C21" s="5"/>
      <c r="D21" s="6"/>
      <c r="E21" s="5"/>
      <c r="F21" s="6"/>
      <c r="G21" s="5"/>
      <c r="H21" s="6"/>
      <c r="I21" s="5"/>
      <c r="J21" s="6"/>
      <c r="K21" s="5"/>
      <c r="L21" s="6"/>
      <c r="M21" s="5"/>
      <c r="N21" s="6"/>
      <c r="O21" s="5"/>
      <c r="P21" s="6"/>
      <c r="Q21" s="5"/>
      <c r="R21" s="5"/>
      <c r="S21" s="6"/>
      <c r="T21" s="5"/>
      <c r="U21" s="6"/>
      <c r="V21" s="5"/>
      <c r="W21" s="6"/>
      <c r="X21" s="5"/>
      <c r="Y21" s="6"/>
      <c r="Z21" s="5"/>
      <c r="AA21" s="5"/>
      <c r="AB21" s="6"/>
      <c r="AC21" s="5"/>
      <c r="AD21" s="6"/>
      <c r="AE21" s="5"/>
      <c r="AF21" s="6"/>
      <c r="AG21" s="5"/>
      <c r="AH21" s="6"/>
      <c r="AI21" s="5"/>
      <c r="AJ21" s="6"/>
      <c r="AK21" s="5"/>
      <c r="AL21" s="6"/>
      <c r="AM21" s="5"/>
      <c r="AN21" s="6"/>
      <c r="AO21" s="5"/>
      <c r="AP21" s="6"/>
      <c r="AQ21" s="5"/>
      <c r="AR21" s="6"/>
      <c r="AS21" s="5"/>
      <c r="AT21" s="6"/>
      <c r="AU21" s="5"/>
      <c r="AV21" s="6"/>
      <c r="AW21" s="5"/>
      <c r="AX21" s="6"/>
      <c r="AY21" s="5"/>
      <c r="AZ21" s="6"/>
      <c r="BA21" s="5"/>
      <c r="BB21" s="6"/>
      <c r="BC21" s="5"/>
      <c r="BD21" s="6"/>
      <c r="BE21" s="5"/>
      <c r="BF21" s="6"/>
      <c r="BG21" s="5"/>
      <c r="BH21" s="6"/>
      <c r="BI21" s="5"/>
      <c r="BJ21" s="6"/>
      <c r="BK21" s="5"/>
      <c r="BL21" s="6"/>
      <c r="BM21" s="5"/>
      <c r="BN21" s="6"/>
      <c r="BO21" s="5"/>
      <c r="BP21" s="6"/>
      <c r="BQ21" s="5"/>
      <c r="BR21" s="6"/>
      <c r="BS21" s="5"/>
      <c r="BT21" s="6"/>
      <c r="BU21" s="5"/>
      <c r="BV21" s="6"/>
      <c r="BW21" s="5"/>
      <c r="BX21" s="6"/>
      <c r="BY21" s="5"/>
      <c r="BZ21" s="6"/>
      <c r="CA21" s="5"/>
      <c r="CB21" s="6"/>
      <c r="CC21" s="5"/>
      <c r="CD21" s="6"/>
      <c r="CE21" s="5"/>
      <c r="CF21" s="6"/>
      <c r="CG21" s="5"/>
      <c r="CH21" s="6"/>
      <c r="CI21" s="5"/>
      <c r="CJ21" s="6"/>
      <c r="CK21" s="5"/>
      <c r="CL21" s="6"/>
      <c r="CM21" s="5"/>
      <c r="CN21" s="6"/>
      <c r="CO21" s="5"/>
      <c r="CP21" s="6"/>
      <c r="CQ21" s="5"/>
      <c r="CR21" s="6"/>
      <c r="CS21" s="5"/>
      <c r="CT21" s="6"/>
      <c r="CU21" s="5"/>
      <c r="CV21" s="6"/>
      <c r="CW21" s="5"/>
      <c r="CX21" s="6"/>
      <c r="CY21" s="5"/>
      <c r="CZ21" s="6"/>
      <c r="DA21" s="5"/>
      <c r="DB21" s="6"/>
      <c r="DC21" s="5"/>
      <c r="DD21" s="6"/>
      <c r="DE21" s="5"/>
      <c r="DF21" s="6"/>
      <c r="DG21" s="5"/>
      <c r="DH21" s="6"/>
      <c r="DI21" s="5"/>
      <c r="DJ21" s="6"/>
      <c r="DK21" s="5"/>
      <c r="DL21" s="6"/>
      <c r="DM21" s="5"/>
      <c r="DN21" s="6"/>
      <c r="DO21" s="5"/>
      <c r="DP21" s="6"/>
      <c r="DQ21" s="5"/>
      <c r="DR21" s="6"/>
      <c r="DS21" s="5"/>
      <c r="DT21" s="6"/>
      <c r="DU21" s="5"/>
      <c r="DV21" s="6"/>
      <c r="DW21" s="5"/>
      <c r="DX21" s="6"/>
      <c r="DY21" s="5"/>
      <c r="DZ21" s="6"/>
      <c r="EA21" s="5"/>
      <c r="EB21" s="6"/>
      <c r="EC21" s="5"/>
      <c r="ED21" s="6"/>
      <c r="EE21" s="5"/>
      <c r="EF21" s="6"/>
      <c r="EG21" s="5"/>
      <c r="EH21" s="6"/>
      <c r="EI21" s="5"/>
      <c r="EJ21" s="6"/>
      <c r="EK21" s="5"/>
      <c r="EL21" s="6"/>
      <c r="EM21" s="5"/>
      <c r="EN21" s="6"/>
      <c r="EO21" s="5"/>
      <c r="EP21" s="6"/>
      <c r="EQ21" s="5"/>
      <c r="ER21" s="6"/>
      <c r="ES21" s="5"/>
      <c r="ET21" s="6"/>
      <c r="EU21" s="5"/>
      <c r="EV21" s="6"/>
      <c r="EW21" s="5"/>
      <c r="EX21" s="6"/>
      <c r="EY21" s="5"/>
      <c r="EZ21" s="6"/>
      <c r="FA21" s="5"/>
      <c r="FB21" s="6"/>
      <c r="FC21" s="5"/>
      <c r="FD21" s="6"/>
      <c r="FE21" s="5"/>
      <c r="FF21" s="6"/>
      <c r="FG21" s="5"/>
      <c r="FH21" s="6"/>
      <c r="FI21" s="5"/>
      <c r="FJ21" s="6"/>
      <c r="FK21" s="5"/>
      <c r="FL21" s="6"/>
      <c r="FM21" s="5"/>
      <c r="FN21" s="6"/>
      <c r="FO21" s="5"/>
      <c r="FP21" s="6"/>
      <c r="FQ21" s="5"/>
      <c r="FR21" s="6"/>
      <c r="FS21" s="5"/>
      <c r="FT21" s="6"/>
      <c r="FU21" s="5"/>
      <c r="FV21" s="6"/>
      <c r="FW21" s="5"/>
      <c r="FX21" s="6"/>
      <c r="FY21" s="5"/>
      <c r="FZ21" s="6"/>
      <c r="GA21" s="5"/>
      <c r="GB21" s="6"/>
      <c r="GC21" s="5"/>
      <c r="GD21" s="6"/>
      <c r="GE21" s="5"/>
      <c r="GF21" s="6"/>
      <c r="GG21" s="5"/>
      <c r="GH21" s="6"/>
      <c r="GI21" s="5"/>
      <c r="GJ21" s="6"/>
      <c r="GK21" s="5"/>
      <c r="GL21" s="6"/>
      <c r="GM21" s="5"/>
      <c r="GN21" s="6"/>
      <c r="GO21" s="5"/>
      <c r="GP21" s="6"/>
      <c r="GQ21" s="5"/>
      <c r="GR21" s="6"/>
      <c r="GS21" s="5"/>
      <c r="GT21" s="6"/>
      <c r="GU21" s="5"/>
      <c r="GV21" s="6"/>
      <c r="GW21" s="5"/>
      <c r="GX21" s="6"/>
      <c r="GY21" s="5"/>
      <c r="GZ21" s="6"/>
      <c r="HA21" s="5"/>
      <c r="HB21" s="6"/>
      <c r="HC21" s="5"/>
      <c r="HD21" s="6"/>
      <c r="HE21" s="5"/>
      <c r="HF21" s="6"/>
      <c r="HG21" s="5"/>
      <c r="HH21" s="6"/>
      <c r="HI21" s="5"/>
      <c r="HJ21" s="6"/>
      <c r="HK21" s="5"/>
      <c r="HL21" s="6"/>
      <c r="HM21" s="5"/>
      <c r="HN21" s="6"/>
      <c r="HO21" s="5"/>
      <c r="HP21" s="6"/>
      <c r="HQ21" s="5"/>
      <c r="HR21" s="6"/>
      <c r="HS21" s="5"/>
      <c r="HT21" s="6"/>
      <c r="HU21" s="5"/>
      <c r="HV21" s="6"/>
      <c r="HW21" s="5"/>
      <c r="HX21" s="6"/>
      <c r="HY21" s="5"/>
      <c r="HZ21" s="6"/>
      <c r="IA21" s="5"/>
      <c r="IB21" s="6"/>
      <c r="IC21" s="5"/>
      <c r="ID21" s="6"/>
      <c r="IE21" s="5"/>
      <c r="IF21" s="6"/>
      <c r="IG21" s="5"/>
      <c r="IH21" s="6"/>
      <c r="II21" s="5"/>
      <c r="IJ21" s="6"/>
      <c r="IK21" s="5"/>
      <c r="IL21" s="6"/>
      <c r="IM21" s="5"/>
      <c r="IN21" s="6"/>
      <c r="IO21" s="5"/>
      <c r="IP21" s="6"/>
      <c r="IQ21" s="5"/>
      <c r="IR21" s="6"/>
      <c r="IS21" s="5"/>
      <c r="IT21" s="6"/>
      <c r="IU21" s="5"/>
      <c r="IV21" s="6"/>
    </row>
    <row r="22" spans="1:17" ht="12.75">
      <c r="A22" s="1" t="s">
        <v>6</v>
      </c>
      <c r="B22" s="8"/>
      <c r="C22" t="s">
        <v>127</v>
      </c>
      <c r="F22" t="s">
        <v>127</v>
      </c>
      <c r="G22" t="s">
        <v>127</v>
      </c>
      <c r="H22" t="s">
        <v>127</v>
      </c>
      <c r="I22" t="s">
        <v>127</v>
      </c>
      <c r="K22" s="67" t="s">
        <v>127</v>
      </c>
      <c r="L22" s="67" t="s">
        <v>127</v>
      </c>
      <c r="O22" s="67" t="s">
        <v>127</v>
      </c>
      <c r="Q22" s="67" t="s">
        <v>127</v>
      </c>
    </row>
    <row r="23" spans="1:17" ht="12.75">
      <c r="A23" s="1" t="s">
        <v>7</v>
      </c>
      <c r="B23" s="8"/>
      <c r="C23" t="s">
        <v>127</v>
      </c>
      <c r="D23" t="s">
        <v>127</v>
      </c>
      <c r="F23" t="s">
        <v>127</v>
      </c>
      <c r="G23" t="s">
        <v>127</v>
      </c>
      <c r="H23" t="s">
        <v>127</v>
      </c>
      <c r="I23" t="s">
        <v>127</v>
      </c>
      <c r="K23" s="67" t="s">
        <v>127</v>
      </c>
      <c r="L23" s="67" t="s">
        <v>127</v>
      </c>
      <c r="O23" s="67" t="s">
        <v>127</v>
      </c>
      <c r="Q23" s="67" t="s">
        <v>127</v>
      </c>
    </row>
    <row r="24" spans="1:17" ht="12.75">
      <c r="A24" s="1" t="s">
        <v>8</v>
      </c>
      <c r="B24" s="8"/>
      <c r="C24" t="s">
        <v>127</v>
      </c>
      <c r="D24" t="s">
        <v>127</v>
      </c>
      <c r="F24" t="s">
        <v>127</v>
      </c>
      <c r="G24" t="s">
        <v>127</v>
      </c>
      <c r="H24" t="s">
        <v>127</v>
      </c>
      <c r="I24" t="s">
        <v>127</v>
      </c>
      <c r="K24" s="67" t="s">
        <v>127</v>
      </c>
      <c r="L24" s="67" t="s">
        <v>127</v>
      </c>
      <c r="O24" s="67" t="s">
        <v>127</v>
      </c>
      <c r="Q24" s="67" t="s">
        <v>127</v>
      </c>
    </row>
    <row r="25" spans="1:17" ht="12.75">
      <c r="A25" s="1" t="s">
        <v>9</v>
      </c>
      <c r="B25" s="8"/>
      <c r="C25" t="s">
        <v>127</v>
      </c>
      <c r="D25" t="s">
        <v>127</v>
      </c>
      <c r="F25" t="s">
        <v>127</v>
      </c>
      <c r="G25" t="s">
        <v>127</v>
      </c>
      <c r="H25" t="s">
        <v>127</v>
      </c>
      <c r="I25" t="s">
        <v>127</v>
      </c>
      <c r="K25" s="67" t="s">
        <v>127</v>
      </c>
      <c r="L25" s="67" t="s">
        <v>127</v>
      </c>
      <c r="O25" s="67" t="s">
        <v>127</v>
      </c>
      <c r="Q25" s="67" t="s">
        <v>127</v>
      </c>
    </row>
    <row r="26" spans="1:17" ht="12.75">
      <c r="A26" s="1" t="s">
        <v>68</v>
      </c>
      <c r="B26" s="8"/>
      <c r="C26" t="s">
        <v>127</v>
      </c>
      <c r="D26" t="s">
        <v>127</v>
      </c>
      <c r="G26" t="s">
        <v>127</v>
      </c>
      <c r="H26" t="s">
        <v>127</v>
      </c>
      <c r="I26" t="s">
        <v>127</v>
      </c>
      <c r="K26" s="67" t="s">
        <v>127</v>
      </c>
      <c r="L26" s="67" t="s">
        <v>127</v>
      </c>
      <c r="O26" s="67" t="s">
        <v>127</v>
      </c>
      <c r="Q26" s="67" t="s">
        <v>127</v>
      </c>
    </row>
    <row r="27" spans="1:256" ht="15">
      <c r="A27" s="5" t="s">
        <v>65</v>
      </c>
      <c r="B27" s="6"/>
      <c r="C27" s="5"/>
      <c r="D27" s="6"/>
      <c r="E27" s="5"/>
      <c r="F27" s="6"/>
      <c r="G27" s="5"/>
      <c r="H27" s="6"/>
      <c r="I27" s="5"/>
      <c r="J27" s="6"/>
      <c r="K27" s="5"/>
      <c r="L27" s="6"/>
      <c r="M27" s="5"/>
      <c r="N27" s="6"/>
      <c r="O27" s="5"/>
      <c r="P27" s="6"/>
      <c r="Q27" s="5"/>
      <c r="R27" s="5"/>
      <c r="S27" s="6"/>
      <c r="T27" s="5"/>
      <c r="U27" s="6"/>
      <c r="V27" s="5"/>
      <c r="W27" s="6"/>
      <c r="X27" s="5"/>
      <c r="Y27" s="6"/>
      <c r="Z27" s="5"/>
      <c r="AA27" s="5"/>
      <c r="AB27" s="6"/>
      <c r="AC27" s="5"/>
      <c r="AD27" s="6"/>
      <c r="AE27" s="5"/>
      <c r="AF27" s="6"/>
      <c r="AG27" s="5"/>
      <c r="AH27" s="6"/>
      <c r="AI27" s="5"/>
      <c r="AJ27" s="6"/>
      <c r="AK27" s="5"/>
      <c r="AL27" s="6"/>
      <c r="AM27" s="5"/>
      <c r="AN27" s="6"/>
      <c r="AO27" s="5"/>
      <c r="AP27" s="6"/>
      <c r="AQ27" s="5"/>
      <c r="AR27" s="6"/>
      <c r="AS27" s="5"/>
      <c r="AT27" s="6"/>
      <c r="AU27" s="5"/>
      <c r="AV27" s="6"/>
      <c r="AW27" s="5"/>
      <c r="AX27" s="6"/>
      <c r="AY27" s="5"/>
      <c r="AZ27" s="6"/>
      <c r="BA27" s="5"/>
      <c r="BB27" s="6"/>
      <c r="BC27" s="5"/>
      <c r="BD27" s="6"/>
      <c r="BE27" s="5"/>
      <c r="BF27" s="6"/>
      <c r="BG27" s="5"/>
      <c r="BH27" s="6"/>
      <c r="BI27" s="5"/>
      <c r="BJ27" s="6"/>
      <c r="BK27" s="5"/>
      <c r="BL27" s="6"/>
      <c r="BM27" s="5"/>
      <c r="BN27" s="6"/>
      <c r="BO27" s="5"/>
      <c r="BP27" s="6"/>
      <c r="BQ27" s="5"/>
      <c r="BR27" s="6"/>
      <c r="BS27" s="5"/>
      <c r="BT27" s="6"/>
      <c r="BU27" s="5"/>
      <c r="BV27" s="6"/>
      <c r="BW27" s="5"/>
      <c r="BX27" s="6"/>
      <c r="BY27" s="5"/>
      <c r="BZ27" s="6"/>
      <c r="CA27" s="5"/>
      <c r="CB27" s="6"/>
      <c r="CC27" s="5"/>
      <c r="CD27" s="6"/>
      <c r="CE27" s="5"/>
      <c r="CF27" s="6"/>
      <c r="CG27" s="5"/>
      <c r="CH27" s="6"/>
      <c r="CI27" s="5"/>
      <c r="CJ27" s="6"/>
      <c r="CK27" s="5"/>
      <c r="CL27" s="6"/>
      <c r="CM27" s="5"/>
      <c r="CN27" s="6"/>
      <c r="CO27" s="5"/>
      <c r="CP27" s="6"/>
      <c r="CQ27" s="5"/>
      <c r="CR27" s="6"/>
      <c r="CS27" s="5"/>
      <c r="CT27" s="6"/>
      <c r="CU27" s="5"/>
      <c r="CV27" s="6"/>
      <c r="CW27" s="5"/>
      <c r="CX27" s="6"/>
      <c r="CY27" s="5"/>
      <c r="CZ27" s="6"/>
      <c r="DA27" s="5"/>
      <c r="DB27" s="6"/>
      <c r="DC27" s="5"/>
      <c r="DD27" s="6"/>
      <c r="DE27" s="5"/>
      <c r="DF27" s="6"/>
      <c r="DG27" s="5"/>
      <c r="DH27" s="6"/>
      <c r="DI27" s="5"/>
      <c r="DJ27" s="6"/>
      <c r="DK27" s="5"/>
      <c r="DL27" s="6"/>
      <c r="DM27" s="5"/>
      <c r="DN27" s="6"/>
      <c r="DO27" s="5"/>
      <c r="DP27" s="6"/>
      <c r="DQ27" s="5"/>
      <c r="DR27" s="6"/>
      <c r="DS27" s="5"/>
      <c r="DT27" s="6"/>
      <c r="DU27" s="5"/>
      <c r="DV27" s="6"/>
      <c r="DW27" s="5"/>
      <c r="DX27" s="6"/>
      <c r="DY27" s="5"/>
      <c r="DZ27" s="6"/>
      <c r="EA27" s="5"/>
      <c r="EB27" s="6"/>
      <c r="EC27" s="5"/>
      <c r="ED27" s="6"/>
      <c r="EE27" s="5"/>
      <c r="EF27" s="6"/>
      <c r="EG27" s="5"/>
      <c r="EH27" s="6"/>
      <c r="EI27" s="5"/>
      <c r="EJ27" s="6"/>
      <c r="EK27" s="5"/>
      <c r="EL27" s="6"/>
      <c r="EM27" s="5"/>
      <c r="EN27" s="6"/>
      <c r="EO27" s="5"/>
      <c r="EP27" s="6"/>
      <c r="EQ27" s="5"/>
      <c r="ER27" s="6"/>
      <c r="ES27" s="5"/>
      <c r="ET27" s="6"/>
      <c r="EU27" s="5"/>
      <c r="EV27" s="6"/>
      <c r="EW27" s="5"/>
      <c r="EX27" s="6"/>
      <c r="EY27" s="5"/>
      <c r="EZ27" s="6"/>
      <c r="FA27" s="5"/>
      <c r="FB27" s="6"/>
      <c r="FC27" s="5"/>
      <c r="FD27" s="6"/>
      <c r="FE27" s="5"/>
      <c r="FF27" s="6"/>
      <c r="FG27" s="5"/>
      <c r="FH27" s="6"/>
      <c r="FI27" s="5"/>
      <c r="FJ27" s="6"/>
      <c r="FK27" s="5"/>
      <c r="FL27" s="6"/>
      <c r="FM27" s="5"/>
      <c r="FN27" s="6"/>
      <c r="FO27" s="5"/>
      <c r="FP27" s="6"/>
      <c r="FQ27" s="5"/>
      <c r="FR27" s="6"/>
      <c r="FS27" s="5"/>
      <c r="FT27" s="6"/>
      <c r="FU27" s="5"/>
      <c r="FV27" s="6"/>
      <c r="FW27" s="5"/>
      <c r="FX27" s="6"/>
      <c r="FY27" s="5"/>
      <c r="FZ27" s="6"/>
      <c r="GA27" s="5"/>
      <c r="GB27" s="6"/>
      <c r="GC27" s="5"/>
      <c r="GD27" s="6"/>
      <c r="GE27" s="5"/>
      <c r="GF27" s="6"/>
      <c r="GG27" s="5"/>
      <c r="GH27" s="6"/>
      <c r="GI27" s="5"/>
      <c r="GJ27" s="6"/>
      <c r="GK27" s="5"/>
      <c r="GL27" s="6"/>
      <c r="GM27" s="5"/>
      <c r="GN27" s="6"/>
      <c r="GO27" s="5"/>
      <c r="GP27" s="6"/>
      <c r="GQ27" s="5"/>
      <c r="GR27" s="6"/>
      <c r="GS27" s="5"/>
      <c r="GT27" s="6"/>
      <c r="GU27" s="5"/>
      <c r="GV27" s="6"/>
      <c r="GW27" s="5"/>
      <c r="GX27" s="6"/>
      <c r="GY27" s="5"/>
      <c r="GZ27" s="6"/>
      <c r="HA27" s="5"/>
      <c r="HB27" s="6"/>
      <c r="HC27" s="5"/>
      <c r="HD27" s="6"/>
      <c r="HE27" s="5"/>
      <c r="HF27" s="6"/>
      <c r="HG27" s="5"/>
      <c r="HH27" s="6"/>
      <c r="HI27" s="5"/>
      <c r="HJ27" s="6"/>
      <c r="HK27" s="5"/>
      <c r="HL27" s="6"/>
      <c r="HM27" s="5"/>
      <c r="HN27" s="6"/>
      <c r="HO27" s="5"/>
      <c r="HP27" s="6"/>
      <c r="HQ27" s="5"/>
      <c r="HR27" s="6"/>
      <c r="HS27" s="5"/>
      <c r="HT27" s="6"/>
      <c r="HU27" s="5"/>
      <c r="HV27" s="6"/>
      <c r="HW27" s="5"/>
      <c r="HX27" s="6"/>
      <c r="HY27" s="5"/>
      <c r="HZ27" s="6"/>
      <c r="IA27" s="5"/>
      <c r="IB27" s="6"/>
      <c r="IC27" s="5"/>
      <c r="ID27" s="6"/>
      <c r="IE27" s="5"/>
      <c r="IF27" s="6"/>
      <c r="IG27" s="5"/>
      <c r="IH27" s="6"/>
      <c r="II27" s="5"/>
      <c r="IJ27" s="6"/>
      <c r="IK27" s="5"/>
      <c r="IL27" s="6"/>
      <c r="IM27" s="5"/>
      <c r="IN27" s="6"/>
      <c r="IO27" s="5"/>
      <c r="IP27" s="6"/>
      <c r="IQ27" s="5"/>
      <c r="IR27" s="6"/>
      <c r="IS27" s="5"/>
      <c r="IT27" s="6"/>
      <c r="IU27" s="5"/>
      <c r="IV27" s="6"/>
    </row>
    <row r="28" spans="1:17" ht="12.75">
      <c r="A28" s="1" t="s">
        <v>6</v>
      </c>
      <c r="B28" s="8" t="s">
        <v>127</v>
      </c>
      <c r="C28" t="s">
        <v>127</v>
      </c>
      <c r="E28" t="s">
        <v>127</v>
      </c>
      <c r="F28" t="s">
        <v>127</v>
      </c>
      <c r="H28" t="s">
        <v>127</v>
      </c>
      <c r="I28" t="s">
        <v>127</v>
      </c>
      <c r="J28" t="s">
        <v>127</v>
      </c>
      <c r="K28" s="67" t="s">
        <v>127</v>
      </c>
      <c r="L28" s="67" t="s">
        <v>127</v>
      </c>
      <c r="M28" t="s">
        <v>127</v>
      </c>
      <c r="O28" s="67" t="s">
        <v>127</v>
      </c>
      <c r="P28" s="67" t="s">
        <v>127</v>
      </c>
      <c r="Q28" s="67" t="s">
        <v>127</v>
      </c>
    </row>
    <row r="29" spans="1:17" ht="12.75">
      <c r="A29" s="1" t="s">
        <v>7</v>
      </c>
      <c r="B29" s="8" t="s">
        <v>127</v>
      </c>
      <c r="C29" t="s">
        <v>127</v>
      </c>
      <c r="D29" t="s">
        <v>127</v>
      </c>
      <c r="E29" t="s">
        <v>127</v>
      </c>
      <c r="F29" t="s">
        <v>127</v>
      </c>
      <c r="H29" t="s">
        <v>127</v>
      </c>
      <c r="I29" t="s">
        <v>127</v>
      </c>
      <c r="J29" t="s">
        <v>127</v>
      </c>
      <c r="K29" s="67" t="s">
        <v>127</v>
      </c>
      <c r="L29" s="67" t="s">
        <v>127</v>
      </c>
      <c r="M29" t="s">
        <v>127</v>
      </c>
      <c r="N29" t="s">
        <v>127</v>
      </c>
      <c r="O29" s="67" t="s">
        <v>127</v>
      </c>
      <c r="P29" s="67" t="s">
        <v>127</v>
      </c>
      <c r="Q29" s="67" t="s">
        <v>127</v>
      </c>
    </row>
    <row r="30" spans="1:17" ht="12.75">
      <c r="A30" s="1" t="s">
        <v>8</v>
      </c>
      <c r="B30" s="8" t="s">
        <v>127</v>
      </c>
      <c r="C30" t="s">
        <v>127</v>
      </c>
      <c r="D30" t="s">
        <v>127</v>
      </c>
      <c r="E30" t="s">
        <v>127</v>
      </c>
      <c r="F30" t="s">
        <v>127</v>
      </c>
      <c r="H30" t="s">
        <v>127</v>
      </c>
      <c r="I30" t="s">
        <v>127</v>
      </c>
      <c r="J30" t="s">
        <v>127</v>
      </c>
      <c r="K30" s="67" t="s">
        <v>127</v>
      </c>
      <c r="L30" s="67" t="s">
        <v>127</v>
      </c>
      <c r="M30" t="s">
        <v>127</v>
      </c>
      <c r="N30" t="s">
        <v>127</v>
      </c>
      <c r="O30" s="67" t="s">
        <v>127</v>
      </c>
      <c r="P30" s="67" t="s">
        <v>127</v>
      </c>
      <c r="Q30" s="67" t="s">
        <v>127</v>
      </c>
    </row>
    <row r="31" spans="1:17" ht="12.75">
      <c r="A31" s="1" t="s">
        <v>9</v>
      </c>
      <c r="B31" s="8" t="s">
        <v>127</v>
      </c>
      <c r="C31" t="s">
        <v>127</v>
      </c>
      <c r="D31" t="s">
        <v>127</v>
      </c>
      <c r="E31" t="s">
        <v>127</v>
      </c>
      <c r="F31" t="s">
        <v>127</v>
      </c>
      <c r="H31" t="s">
        <v>127</v>
      </c>
      <c r="I31" t="s">
        <v>127</v>
      </c>
      <c r="J31" t="s">
        <v>127</v>
      </c>
      <c r="K31" s="67" t="s">
        <v>127</v>
      </c>
      <c r="L31" s="67" t="s">
        <v>127</v>
      </c>
      <c r="M31" t="s">
        <v>127</v>
      </c>
      <c r="N31" t="s">
        <v>127</v>
      </c>
      <c r="O31" s="67" t="s">
        <v>127</v>
      </c>
      <c r="P31" s="67" t="s">
        <v>127</v>
      </c>
      <c r="Q31" s="67" t="s">
        <v>127</v>
      </c>
    </row>
    <row r="32" spans="1:17" ht="12.75">
      <c r="A32" s="1" t="s">
        <v>68</v>
      </c>
      <c r="B32" s="8" t="s">
        <v>127</v>
      </c>
      <c r="C32" t="s">
        <v>127</v>
      </c>
      <c r="D32" t="s">
        <v>127</v>
      </c>
      <c r="E32" t="s">
        <v>127</v>
      </c>
      <c r="H32" t="s">
        <v>127</v>
      </c>
      <c r="I32" t="s">
        <v>127</v>
      </c>
      <c r="J32" t="s">
        <v>127</v>
      </c>
      <c r="K32" s="67" t="s">
        <v>127</v>
      </c>
      <c r="L32" s="67" t="s">
        <v>127</v>
      </c>
      <c r="M32" t="s">
        <v>127</v>
      </c>
      <c r="N32" t="s">
        <v>127</v>
      </c>
      <c r="O32" s="67" t="s">
        <v>127</v>
      </c>
      <c r="P32" s="67" t="s">
        <v>127</v>
      </c>
      <c r="Q32" s="67" t="s">
        <v>127</v>
      </c>
    </row>
    <row r="33" spans="1:256" ht="15">
      <c r="A33" s="5" t="s">
        <v>10</v>
      </c>
      <c r="B33" s="6"/>
      <c r="C33" s="5"/>
      <c r="D33" s="6"/>
      <c r="E33" s="5"/>
      <c r="F33" s="6"/>
      <c r="G33" s="5"/>
      <c r="H33" s="6"/>
      <c r="I33" s="5"/>
      <c r="J33" s="6"/>
      <c r="K33" s="5"/>
      <c r="L33" s="6"/>
      <c r="M33" s="5"/>
      <c r="N33" s="6"/>
      <c r="O33" s="5"/>
      <c r="P33" s="6"/>
      <c r="Q33" s="5"/>
      <c r="R33" s="5"/>
      <c r="S33" s="6"/>
      <c r="T33" s="5"/>
      <c r="U33" s="6"/>
      <c r="V33" s="5"/>
      <c r="W33" s="6"/>
      <c r="X33" s="5"/>
      <c r="Y33" s="6"/>
      <c r="Z33" s="5"/>
      <c r="AA33" s="5"/>
      <c r="AB33" s="6"/>
      <c r="AC33" s="5"/>
      <c r="AD33" s="6"/>
      <c r="AE33" s="5"/>
      <c r="AF33" s="6"/>
      <c r="AG33" s="5"/>
      <c r="AH33" s="6"/>
      <c r="AI33" s="5"/>
      <c r="AJ33" s="6"/>
      <c r="AK33" s="5"/>
      <c r="AL33" s="6"/>
      <c r="AM33" s="5"/>
      <c r="AN33" s="6"/>
      <c r="AO33" s="5"/>
      <c r="AP33" s="6"/>
      <c r="AQ33" s="5"/>
      <c r="AR33" s="6"/>
      <c r="AS33" s="5"/>
      <c r="AT33" s="6"/>
      <c r="AU33" s="5"/>
      <c r="AV33" s="6"/>
      <c r="AW33" s="5"/>
      <c r="AX33" s="6"/>
      <c r="AY33" s="5"/>
      <c r="AZ33" s="6"/>
      <c r="BA33" s="5"/>
      <c r="BB33" s="6"/>
      <c r="BC33" s="5"/>
      <c r="BD33" s="6"/>
      <c r="BE33" s="5"/>
      <c r="BF33" s="6"/>
      <c r="BG33" s="5"/>
      <c r="BH33" s="6"/>
      <c r="BI33" s="5"/>
      <c r="BJ33" s="6"/>
      <c r="BK33" s="5"/>
      <c r="BL33" s="6"/>
      <c r="BM33" s="5"/>
      <c r="BN33" s="6"/>
      <c r="BO33" s="5"/>
      <c r="BP33" s="6"/>
      <c r="BQ33" s="5"/>
      <c r="BR33" s="6"/>
      <c r="BS33" s="5"/>
      <c r="BT33" s="6"/>
      <c r="BU33" s="5"/>
      <c r="BV33" s="6"/>
      <c r="BW33" s="5"/>
      <c r="BX33" s="6"/>
      <c r="BY33" s="5"/>
      <c r="BZ33" s="6"/>
      <c r="CA33" s="5"/>
      <c r="CB33" s="6"/>
      <c r="CC33" s="5"/>
      <c r="CD33" s="6"/>
      <c r="CE33" s="5"/>
      <c r="CF33" s="6"/>
      <c r="CG33" s="5"/>
      <c r="CH33" s="6"/>
      <c r="CI33" s="5"/>
      <c r="CJ33" s="6"/>
      <c r="CK33" s="5"/>
      <c r="CL33" s="6"/>
      <c r="CM33" s="5"/>
      <c r="CN33" s="6"/>
      <c r="CO33" s="5"/>
      <c r="CP33" s="6"/>
      <c r="CQ33" s="5"/>
      <c r="CR33" s="6"/>
      <c r="CS33" s="5"/>
      <c r="CT33" s="6"/>
      <c r="CU33" s="5"/>
      <c r="CV33" s="6"/>
      <c r="CW33" s="5"/>
      <c r="CX33" s="6"/>
      <c r="CY33" s="5"/>
      <c r="CZ33" s="6"/>
      <c r="DA33" s="5"/>
      <c r="DB33" s="6"/>
      <c r="DC33" s="5"/>
      <c r="DD33" s="6"/>
      <c r="DE33" s="5"/>
      <c r="DF33" s="6"/>
      <c r="DG33" s="5"/>
      <c r="DH33" s="6"/>
      <c r="DI33" s="5"/>
      <c r="DJ33" s="6"/>
      <c r="DK33" s="5"/>
      <c r="DL33" s="6"/>
      <c r="DM33" s="5"/>
      <c r="DN33" s="6"/>
      <c r="DO33" s="5"/>
      <c r="DP33" s="6"/>
      <c r="DQ33" s="5"/>
      <c r="DR33" s="6"/>
      <c r="DS33" s="5"/>
      <c r="DT33" s="6"/>
      <c r="DU33" s="5"/>
      <c r="DV33" s="6"/>
      <c r="DW33" s="5"/>
      <c r="DX33" s="6"/>
      <c r="DY33" s="5"/>
      <c r="DZ33" s="6"/>
      <c r="EA33" s="5"/>
      <c r="EB33" s="6"/>
      <c r="EC33" s="5"/>
      <c r="ED33" s="6"/>
      <c r="EE33" s="5"/>
      <c r="EF33" s="6"/>
      <c r="EG33" s="5"/>
      <c r="EH33" s="6"/>
      <c r="EI33" s="5"/>
      <c r="EJ33" s="6"/>
      <c r="EK33" s="5"/>
      <c r="EL33" s="6"/>
      <c r="EM33" s="5"/>
      <c r="EN33" s="6"/>
      <c r="EO33" s="5"/>
      <c r="EP33" s="6"/>
      <c r="EQ33" s="5"/>
      <c r="ER33" s="6"/>
      <c r="ES33" s="5"/>
      <c r="ET33" s="6"/>
      <c r="EU33" s="5"/>
      <c r="EV33" s="6"/>
      <c r="EW33" s="5"/>
      <c r="EX33" s="6"/>
      <c r="EY33" s="5"/>
      <c r="EZ33" s="6"/>
      <c r="FA33" s="5"/>
      <c r="FB33" s="6"/>
      <c r="FC33" s="5"/>
      <c r="FD33" s="6"/>
      <c r="FE33" s="5"/>
      <c r="FF33" s="6"/>
      <c r="FG33" s="5"/>
      <c r="FH33" s="6"/>
      <c r="FI33" s="5"/>
      <c r="FJ33" s="6"/>
      <c r="FK33" s="5"/>
      <c r="FL33" s="6"/>
      <c r="FM33" s="5"/>
      <c r="FN33" s="6"/>
      <c r="FO33" s="5"/>
      <c r="FP33" s="6"/>
      <c r="FQ33" s="5"/>
      <c r="FR33" s="6"/>
      <c r="FS33" s="5"/>
      <c r="FT33" s="6"/>
      <c r="FU33" s="5"/>
      <c r="FV33" s="6"/>
      <c r="FW33" s="5"/>
      <c r="FX33" s="6"/>
      <c r="FY33" s="5"/>
      <c r="FZ33" s="6"/>
      <c r="GA33" s="5"/>
      <c r="GB33" s="6"/>
      <c r="GC33" s="5"/>
      <c r="GD33" s="6"/>
      <c r="GE33" s="5"/>
      <c r="GF33" s="6"/>
      <c r="GG33" s="5"/>
      <c r="GH33" s="6"/>
      <c r="GI33" s="5"/>
      <c r="GJ33" s="6"/>
      <c r="GK33" s="5"/>
      <c r="GL33" s="6"/>
      <c r="GM33" s="5"/>
      <c r="GN33" s="6"/>
      <c r="GO33" s="5"/>
      <c r="GP33" s="6"/>
      <c r="GQ33" s="5"/>
      <c r="GR33" s="6"/>
      <c r="GS33" s="5"/>
      <c r="GT33" s="6"/>
      <c r="GU33" s="5"/>
      <c r="GV33" s="6"/>
      <c r="GW33" s="5"/>
      <c r="GX33" s="6"/>
      <c r="GY33" s="5"/>
      <c r="GZ33" s="6"/>
      <c r="HA33" s="5"/>
      <c r="HB33" s="6"/>
      <c r="HC33" s="5"/>
      <c r="HD33" s="6"/>
      <c r="HE33" s="5"/>
      <c r="HF33" s="6"/>
      <c r="HG33" s="5"/>
      <c r="HH33" s="6"/>
      <c r="HI33" s="5"/>
      <c r="HJ33" s="6"/>
      <c r="HK33" s="5"/>
      <c r="HL33" s="6"/>
      <c r="HM33" s="5"/>
      <c r="HN33" s="6"/>
      <c r="HO33" s="5"/>
      <c r="HP33" s="6"/>
      <c r="HQ33" s="5"/>
      <c r="HR33" s="6"/>
      <c r="HS33" s="5"/>
      <c r="HT33" s="6"/>
      <c r="HU33" s="5"/>
      <c r="HV33" s="6"/>
      <c r="HW33" s="5"/>
      <c r="HX33" s="6"/>
      <c r="HY33" s="5"/>
      <c r="HZ33" s="6"/>
      <c r="IA33" s="5"/>
      <c r="IB33" s="6"/>
      <c r="IC33" s="5"/>
      <c r="ID33" s="6"/>
      <c r="IE33" s="5"/>
      <c r="IF33" s="6"/>
      <c r="IG33" s="5"/>
      <c r="IH33" s="6"/>
      <c r="II33" s="5"/>
      <c r="IJ33" s="6"/>
      <c r="IK33" s="5"/>
      <c r="IL33" s="6"/>
      <c r="IM33" s="5"/>
      <c r="IN33" s="6"/>
      <c r="IO33" s="5"/>
      <c r="IP33" s="6"/>
      <c r="IQ33" s="5"/>
      <c r="IR33" s="6"/>
      <c r="IS33" s="5"/>
      <c r="IT33" s="6"/>
      <c r="IU33" s="5"/>
      <c r="IV33" s="6"/>
    </row>
    <row r="34" spans="1:17" ht="12.75">
      <c r="A34" s="1" t="s">
        <v>11</v>
      </c>
      <c r="B34" s="8" t="s">
        <v>136</v>
      </c>
      <c r="C34" t="s">
        <v>127</v>
      </c>
      <c r="D34" t="s">
        <v>136</v>
      </c>
      <c r="F34" t="s">
        <v>136</v>
      </c>
      <c r="G34" t="s">
        <v>136</v>
      </c>
      <c r="H34" t="s">
        <v>136</v>
      </c>
      <c r="I34" t="s">
        <v>136</v>
      </c>
      <c r="J34" t="s">
        <v>136</v>
      </c>
      <c r="K34" s="67" t="s">
        <v>136</v>
      </c>
      <c r="M34" t="s">
        <v>136</v>
      </c>
      <c r="P34" s="67" t="s">
        <v>136</v>
      </c>
      <c r="Q34" s="67" t="s">
        <v>136</v>
      </c>
    </row>
    <row r="35" spans="1:14" ht="12.75">
      <c r="A35" s="1" t="s">
        <v>12</v>
      </c>
      <c r="B35" s="8"/>
      <c r="C35" t="s">
        <v>127</v>
      </c>
      <c r="N35" t="s">
        <v>127</v>
      </c>
    </row>
    <row r="36" spans="1:2" ht="12.75">
      <c r="A36" s="1" t="s">
        <v>66</v>
      </c>
      <c r="B36" s="8"/>
    </row>
    <row r="37" spans="1:14" ht="12.75">
      <c r="A37" s="52" t="s">
        <v>125</v>
      </c>
      <c r="B37" s="8"/>
      <c r="N37" t="s">
        <v>127</v>
      </c>
    </row>
    <row r="38" spans="1:256" ht="15">
      <c r="A38" s="5" t="s">
        <v>55</v>
      </c>
      <c r="B38" s="6"/>
      <c r="C38" s="5"/>
      <c r="D38" s="6"/>
      <c r="E38" s="5"/>
      <c r="F38" s="6"/>
      <c r="G38" s="5"/>
      <c r="H38" s="6"/>
      <c r="I38" s="5"/>
      <c r="J38" s="6"/>
      <c r="K38" s="5"/>
      <c r="L38" s="6"/>
      <c r="M38" s="5"/>
      <c r="N38" s="6"/>
      <c r="O38" s="5"/>
      <c r="P38" s="6"/>
      <c r="Q38" s="5"/>
      <c r="R38" s="6"/>
      <c r="S38" s="5"/>
      <c r="T38" s="6"/>
      <c r="U38" s="5"/>
      <c r="V38" s="6"/>
      <c r="W38" s="5"/>
      <c r="X38" s="6"/>
      <c r="Y38" s="5"/>
      <c r="Z38" s="6"/>
      <c r="AA38" s="5"/>
      <c r="AB38" s="6"/>
      <c r="AC38" s="5"/>
      <c r="AD38" s="6"/>
      <c r="AE38" s="5"/>
      <c r="AF38" s="6"/>
      <c r="AG38" s="5"/>
      <c r="AH38" s="6"/>
      <c r="AI38" s="5"/>
      <c r="AJ38" s="6"/>
      <c r="AK38" s="5"/>
      <c r="AL38" s="6"/>
      <c r="AM38" s="5"/>
      <c r="AN38" s="6"/>
      <c r="AO38" s="5"/>
      <c r="AP38" s="6"/>
      <c r="AQ38" s="5"/>
      <c r="AR38" s="6"/>
      <c r="AS38" s="5"/>
      <c r="AT38" s="6"/>
      <c r="AU38" s="5"/>
      <c r="AV38" s="6"/>
      <c r="AW38" s="5"/>
      <c r="AX38" s="6"/>
      <c r="AY38" s="5"/>
      <c r="AZ38" s="6"/>
      <c r="BA38" s="5"/>
      <c r="BB38" s="6"/>
      <c r="BC38" s="5"/>
      <c r="BD38" s="6"/>
      <c r="BE38" s="5"/>
      <c r="BF38" s="6"/>
      <c r="BG38" s="5"/>
      <c r="BH38" s="6"/>
      <c r="BI38" s="5"/>
      <c r="BJ38" s="6"/>
      <c r="BK38" s="5"/>
      <c r="BL38" s="6"/>
      <c r="BM38" s="5"/>
      <c r="BN38" s="6"/>
      <c r="BO38" s="5"/>
      <c r="BP38" s="6"/>
      <c r="BQ38" s="5"/>
      <c r="BR38" s="6"/>
      <c r="BS38" s="5"/>
      <c r="BT38" s="6"/>
      <c r="BU38" s="5"/>
      <c r="BV38" s="6"/>
      <c r="BW38" s="5"/>
      <c r="BX38" s="6"/>
      <c r="BY38" s="5"/>
      <c r="BZ38" s="6"/>
      <c r="CA38" s="5"/>
      <c r="CB38" s="6"/>
      <c r="CC38" s="5"/>
      <c r="CD38" s="6"/>
      <c r="CE38" s="5"/>
      <c r="CF38" s="6"/>
      <c r="CG38" s="5"/>
      <c r="CH38" s="6"/>
      <c r="CI38" s="5"/>
      <c r="CJ38" s="6"/>
      <c r="CK38" s="5"/>
      <c r="CL38" s="6"/>
      <c r="CM38" s="5"/>
      <c r="CN38" s="6"/>
      <c r="CO38" s="5"/>
      <c r="CP38" s="6"/>
      <c r="CQ38" s="5"/>
      <c r="CR38" s="6"/>
      <c r="CS38" s="5"/>
      <c r="CT38" s="6"/>
      <c r="CU38" s="5"/>
      <c r="CV38" s="6"/>
      <c r="CW38" s="5"/>
      <c r="CX38" s="6"/>
      <c r="CY38" s="5"/>
      <c r="CZ38" s="6"/>
      <c r="DA38" s="5"/>
      <c r="DB38" s="6"/>
      <c r="DC38" s="5"/>
      <c r="DD38" s="6"/>
      <c r="DE38" s="5"/>
      <c r="DF38" s="6"/>
      <c r="DG38" s="5"/>
      <c r="DH38" s="6"/>
      <c r="DI38" s="5"/>
      <c r="DJ38" s="6"/>
      <c r="DK38" s="5"/>
      <c r="DL38" s="6"/>
      <c r="DM38" s="5"/>
      <c r="DN38" s="6"/>
      <c r="DO38" s="5"/>
      <c r="DP38" s="6"/>
      <c r="DQ38" s="5"/>
      <c r="DR38" s="6"/>
      <c r="DS38" s="5"/>
      <c r="DT38" s="6"/>
      <c r="DU38" s="5"/>
      <c r="DV38" s="6"/>
      <c r="DW38" s="5"/>
      <c r="DX38" s="6"/>
      <c r="DY38" s="5"/>
      <c r="DZ38" s="6"/>
      <c r="EA38" s="5"/>
      <c r="EB38" s="6"/>
      <c r="EC38" s="5"/>
      <c r="ED38" s="6"/>
      <c r="EE38" s="5"/>
      <c r="EF38" s="6"/>
      <c r="EG38" s="5"/>
      <c r="EH38" s="6"/>
      <c r="EI38" s="5"/>
      <c r="EJ38" s="6"/>
      <c r="EK38" s="5"/>
      <c r="EL38" s="6"/>
      <c r="EM38" s="5"/>
      <c r="EN38" s="6"/>
      <c r="EO38" s="5"/>
      <c r="EP38" s="6"/>
      <c r="EQ38" s="5"/>
      <c r="ER38" s="6"/>
      <c r="ES38" s="5"/>
      <c r="ET38" s="6"/>
      <c r="EU38" s="5"/>
      <c r="EV38" s="6"/>
      <c r="EW38" s="5"/>
      <c r="EX38" s="6"/>
      <c r="EY38" s="5"/>
      <c r="EZ38" s="6"/>
      <c r="FA38" s="5"/>
      <c r="FB38" s="6"/>
      <c r="FC38" s="5"/>
      <c r="FD38" s="6"/>
      <c r="FE38" s="5"/>
      <c r="FF38" s="6"/>
      <c r="FG38" s="5"/>
      <c r="FH38" s="6"/>
      <c r="FI38" s="5"/>
      <c r="FJ38" s="6"/>
      <c r="FK38" s="5"/>
      <c r="FL38" s="6"/>
      <c r="FM38" s="5"/>
      <c r="FN38" s="6"/>
      <c r="FO38" s="5"/>
      <c r="FP38" s="6"/>
      <c r="FQ38" s="5"/>
      <c r="FR38" s="6"/>
      <c r="FS38" s="5"/>
      <c r="FT38" s="6"/>
      <c r="FU38" s="5"/>
      <c r="FV38" s="6"/>
      <c r="FW38" s="5"/>
      <c r="FX38" s="6"/>
      <c r="FY38" s="5"/>
      <c r="FZ38" s="6"/>
      <c r="GA38" s="5"/>
      <c r="GB38" s="6"/>
      <c r="GC38" s="5"/>
      <c r="GD38" s="6"/>
      <c r="GE38" s="5"/>
      <c r="GF38" s="6"/>
      <c r="GG38" s="5"/>
      <c r="GH38" s="6"/>
      <c r="GI38" s="5"/>
      <c r="GJ38" s="6"/>
      <c r="GK38" s="5"/>
      <c r="GL38" s="6"/>
      <c r="GM38" s="5"/>
      <c r="GN38" s="6"/>
      <c r="GO38" s="5"/>
      <c r="GP38" s="6"/>
      <c r="GQ38" s="5"/>
      <c r="GR38" s="6"/>
      <c r="GS38" s="5"/>
      <c r="GT38" s="6"/>
      <c r="GU38" s="5"/>
      <c r="GV38" s="6"/>
      <c r="GW38" s="5"/>
      <c r="GX38" s="6"/>
      <c r="GY38" s="5"/>
      <c r="GZ38" s="6"/>
      <c r="HA38" s="5"/>
      <c r="HB38" s="6"/>
      <c r="HC38" s="5"/>
      <c r="HD38" s="6"/>
      <c r="HE38" s="5"/>
      <c r="HF38" s="6"/>
      <c r="HG38" s="5"/>
      <c r="HH38" s="6"/>
      <c r="HI38" s="5"/>
      <c r="HJ38" s="6"/>
      <c r="HK38" s="5"/>
      <c r="HL38" s="6"/>
      <c r="HM38" s="5"/>
      <c r="HN38" s="6"/>
      <c r="HO38" s="5"/>
      <c r="HP38" s="6"/>
      <c r="HQ38" s="5"/>
      <c r="HR38" s="6"/>
      <c r="HS38" s="5"/>
      <c r="HT38" s="6"/>
      <c r="HU38" s="5"/>
      <c r="HV38" s="6"/>
      <c r="HW38" s="5"/>
      <c r="HX38" s="6"/>
      <c r="HY38" s="5"/>
      <c r="HZ38" s="6"/>
      <c r="IA38" s="5"/>
      <c r="IB38" s="6"/>
      <c r="IC38" s="5"/>
      <c r="ID38" s="6"/>
      <c r="IE38" s="5"/>
      <c r="IF38" s="6"/>
      <c r="IG38" s="5"/>
      <c r="IH38" s="6"/>
      <c r="II38" s="5"/>
      <c r="IJ38" s="6"/>
      <c r="IK38" s="5"/>
      <c r="IL38" s="6"/>
      <c r="IM38" s="5"/>
      <c r="IN38" s="6"/>
      <c r="IO38" s="5"/>
      <c r="IP38" s="6"/>
      <c r="IQ38" s="5"/>
      <c r="IR38" s="6"/>
      <c r="IS38" s="5"/>
      <c r="IT38" s="6"/>
      <c r="IU38" s="5"/>
      <c r="IV38" s="6"/>
    </row>
    <row r="39" spans="1:256" s="57" customFormat="1" ht="15">
      <c r="A39" s="55" t="s">
        <v>101</v>
      </c>
      <c r="B39" s="56" t="str">
        <f>IF(B2="","",TEXT(B2,"mmm"))</f>
        <v>Jan</v>
      </c>
      <c r="C39" s="56" t="str">
        <f aca="true" t="shared" si="0" ref="C39:Q39">IF(C2="","",TEXT(C2,"mmm"))</f>
        <v>Jan</v>
      </c>
      <c r="D39" s="56" t="str">
        <f t="shared" si="0"/>
        <v>Jan</v>
      </c>
      <c r="E39" s="56" t="str">
        <f t="shared" si="0"/>
        <v>Jan</v>
      </c>
      <c r="F39" s="56" t="str">
        <f t="shared" si="0"/>
        <v>Jan</v>
      </c>
      <c r="G39" s="56" t="str">
        <f t="shared" si="0"/>
        <v>Feb</v>
      </c>
      <c r="H39" s="56" t="str">
        <f t="shared" si="0"/>
        <v>Feb</v>
      </c>
      <c r="I39" s="56" t="str">
        <f t="shared" si="0"/>
        <v>Feb</v>
      </c>
      <c r="J39" s="56" t="str">
        <f t="shared" si="0"/>
        <v>Feb</v>
      </c>
      <c r="K39" s="56" t="str">
        <f t="shared" si="0"/>
        <v>Mar</v>
      </c>
      <c r="L39" s="56" t="str">
        <f t="shared" si="0"/>
        <v>Mar</v>
      </c>
      <c r="M39" s="56" t="str">
        <f t="shared" si="0"/>
        <v>Mar</v>
      </c>
      <c r="N39" s="56" t="str">
        <f t="shared" si="0"/>
        <v>Mar</v>
      </c>
      <c r="O39" s="56" t="str">
        <f t="shared" si="0"/>
        <v>Mar</v>
      </c>
      <c r="P39" s="56" t="str">
        <f t="shared" si="0"/>
        <v>Mar</v>
      </c>
      <c r="Q39" s="56" t="str">
        <f t="shared" si="0"/>
        <v>Feb</v>
      </c>
      <c r="R39" s="56">
        <f aca="true" t="shared" si="1" ref="R39:BN39">IF(R2="","",TEXT(R2,"mmm"))</f>
      </c>
      <c r="S39" s="56">
        <f t="shared" si="1"/>
      </c>
      <c r="T39" s="56">
        <f t="shared" si="1"/>
      </c>
      <c r="U39" s="56">
        <f t="shared" si="1"/>
      </c>
      <c r="V39" s="56">
        <f t="shared" si="1"/>
      </c>
      <c r="W39" s="56">
        <f t="shared" si="1"/>
      </c>
      <c r="X39" s="56">
        <f t="shared" si="1"/>
      </c>
      <c r="Y39" s="56">
        <f t="shared" si="1"/>
      </c>
      <c r="Z39" s="56">
        <f t="shared" si="1"/>
      </c>
      <c r="AA39" s="56">
        <f t="shared" si="1"/>
      </c>
      <c r="AB39" s="56">
        <f t="shared" si="1"/>
      </c>
      <c r="AC39" s="56">
        <f t="shared" si="1"/>
      </c>
      <c r="AD39" s="56">
        <f t="shared" si="1"/>
      </c>
      <c r="AE39" s="56">
        <f t="shared" si="1"/>
      </c>
      <c r="AF39" s="56">
        <f t="shared" si="1"/>
      </c>
      <c r="AG39" s="56">
        <f t="shared" si="1"/>
      </c>
      <c r="AH39" s="56">
        <f t="shared" si="1"/>
      </c>
      <c r="AI39" s="56">
        <f t="shared" si="1"/>
      </c>
      <c r="AJ39" s="56">
        <f t="shared" si="1"/>
      </c>
      <c r="AK39" s="56">
        <f t="shared" si="1"/>
      </c>
      <c r="AL39" s="56">
        <f t="shared" si="1"/>
      </c>
      <c r="AM39" s="56">
        <f t="shared" si="1"/>
      </c>
      <c r="AN39" s="56">
        <f t="shared" si="1"/>
      </c>
      <c r="AO39" s="56">
        <f t="shared" si="1"/>
      </c>
      <c r="AP39" s="56">
        <f t="shared" si="1"/>
      </c>
      <c r="AQ39" s="56">
        <f t="shared" si="1"/>
      </c>
      <c r="AR39" s="56">
        <f t="shared" si="1"/>
      </c>
      <c r="AS39" s="56">
        <f t="shared" si="1"/>
      </c>
      <c r="AT39" s="56">
        <f t="shared" si="1"/>
      </c>
      <c r="AU39" s="56">
        <f t="shared" si="1"/>
      </c>
      <c r="AV39" s="56">
        <f t="shared" si="1"/>
      </c>
      <c r="AW39" s="56">
        <f t="shared" si="1"/>
      </c>
      <c r="AX39" s="56">
        <f t="shared" si="1"/>
      </c>
      <c r="AY39" s="56">
        <f t="shared" si="1"/>
      </c>
      <c r="AZ39" s="56">
        <f t="shared" si="1"/>
      </c>
      <c r="BA39" s="56">
        <f t="shared" si="1"/>
      </c>
      <c r="BB39" s="56">
        <f t="shared" si="1"/>
      </c>
      <c r="BC39" s="56">
        <f t="shared" si="1"/>
      </c>
      <c r="BD39" s="56">
        <f t="shared" si="1"/>
      </c>
      <c r="BE39" s="56">
        <f t="shared" si="1"/>
      </c>
      <c r="BF39" s="56">
        <f t="shared" si="1"/>
      </c>
      <c r="BG39" s="56">
        <f t="shared" si="1"/>
      </c>
      <c r="BH39" s="56">
        <f t="shared" si="1"/>
      </c>
      <c r="BI39" s="56">
        <f t="shared" si="1"/>
      </c>
      <c r="BJ39" s="56">
        <f t="shared" si="1"/>
      </c>
      <c r="BK39" s="56">
        <f t="shared" si="1"/>
      </c>
      <c r="BL39" s="56">
        <f t="shared" si="1"/>
      </c>
      <c r="BM39" s="56">
        <f t="shared" si="1"/>
      </c>
      <c r="BN39" s="56">
        <f t="shared" si="1"/>
      </c>
      <c r="BO39" s="56">
        <f aca="true" t="shared" si="2" ref="BO39:DZ39">IF(BO2="","",TEXT(BO2,"mmm"))</f>
      </c>
      <c r="BP39" s="56">
        <f t="shared" si="2"/>
      </c>
      <c r="BQ39" s="56">
        <f t="shared" si="2"/>
      </c>
      <c r="BR39" s="56">
        <f t="shared" si="2"/>
      </c>
      <c r="BS39" s="56">
        <f t="shared" si="2"/>
      </c>
      <c r="BT39" s="56">
        <f t="shared" si="2"/>
      </c>
      <c r="BU39" s="56">
        <f t="shared" si="2"/>
      </c>
      <c r="BV39" s="56">
        <f t="shared" si="2"/>
      </c>
      <c r="BW39" s="56">
        <f t="shared" si="2"/>
      </c>
      <c r="BX39" s="56">
        <f t="shared" si="2"/>
      </c>
      <c r="BY39" s="56">
        <f t="shared" si="2"/>
      </c>
      <c r="BZ39" s="56">
        <f t="shared" si="2"/>
      </c>
      <c r="CA39" s="56">
        <f t="shared" si="2"/>
      </c>
      <c r="CB39" s="56">
        <f t="shared" si="2"/>
      </c>
      <c r="CC39" s="56">
        <f t="shared" si="2"/>
      </c>
      <c r="CD39" s="56">
        <f t="shared" si="2"/>
      </c>
      <c r="CE39" s="56">
        <f t="shared" si="2"/>
      </c>
      <c r="CF39" s="56">
        <f t="shared" si="2"/>
      </c>
      <c r="CG39" s="56">
        <f t="shared" si="2"/>
      </c>
      <c r="CH39" s="56">
        <f t="shared" si="2"/>
      </c>
      <c r="CI39" s="56">
        <f t="shared" si="2"/>
      </c>
      <c r="CJ39" s="56">
        <f t="shared" si="2"/>
      </c>
      <c r="CK39" s="56">
        <f t="shared" si="2"/>
      </c>
      <c r="CL39" s="56">
        <f t="shared" si="2"/>
      </c>
      <c r="CM39" s="56">
        <f t="shared" si="2"/>
      </c>
      <c r="CN39" s="56">
        <f t="shared" si="2"/>
      </c>
      <c r="CO39" s="56">
        <f t="shared" si="2"/>
      </c>
      <c r="CP39" s="56">
        <f t="shared" si="2"/>
      </c>
      <c r="CQ39" s="56">
        <f t="shared" si="2"/>
      </c>
      <c r="CR39" s="56">
        <f t="shared" si="2"/>
      </c>
      <c r="CS39" s="56">
        <f t="shared" si="2"/>
      </c>
      <c r="CT39" s="56">
        <f t="shared" si="2"/>
      </c>
      <c r="CU39" s="56">
        <f t="shared" si="2"/>
      </c>
      <c r="CV39" s="56">
        <f t="shared" si="2"/>
      </c>
      <c r="CW39" s="56">
        <f t="shared" si="2"/>
      </c>
      <c r="CX39" s="56">
        <f t="shared" si="2"/>
      </c>
      <c r="CY39" s="56">
        <f t="shared" si="2"/>
      </c>
      <c r="CZ39" s="56">
        <f t="shared" si="2"/>
      </c>
      <c r="DA39" s="56">
        <f t="shared" si="2"/>
      </c>
      <c r="DB39" s="56">
        <f t="shared" si="2"/>
      </c>
      <c r="DC39" s="56">
        <f t="shared" si="2"/>
      </c>
      <c r="DD39" s="56">
        <f t="shared" si="2"/>
      </c>
      <c r="DE39" s="56">
        <f t="shared" si="2"/>
      </c>
      <c r="DF39" s="56">
        <f t="shared" si="2"/>
      </c>
      <c r="DG39" s="56">
        <f t="shared" si="2"/>
      </c>
      <c r="DH39" s="56">
        <f t="shared" si="2"/>
      </c>
      <c r="DI39" s="56">
        <f t="shared" si="2"/>
      </c>
      <c r="DJ39" s="56">
        <f t="shared" si="2"/>
      </c>
      <c r="DK39" s="56">
        <f t="shared" si="2"/>
      </c>
      <c r="DL39" s="56">
        <f t="shared" si="2"/>
      </c>
      <c r="DM39" s="56">
        <f t="shared" si="2"/>
      </c>
      <c r="DN39" s="56">
        <f t="shared" si="2"/>
      </c>
      <c r="DO39" s="56">
        <f t="shared" si="2"/>
      </c>
      <c r="DP39" s="56">
        <f t="shared" si="2"/>
      </c>
      <c r="DQ39" s="56">
        <f t="shared" si="2"/>
      </c>
      <c r="DR39" s="56">
        <f t="shared" si="2"/>
      </c>
      <c r="DS39" s="56">
        <f t="shared" si="2"/>
      </c>
      <c r="DT39" s="56">
        <f t="shared" si="2"/>
      </c>
      <c r="DU39" s="56">
        <f t="shared" si="2"/>
      </c>
      <c r="DV39" s="56">
        <f t="shared" si="2"/>
      </c>
      <c r="DW39" s="56">
        <f t="shared" si="2"/>
      </c>
      <c r="DX39" s="56">
        <f t="shared" si="2"/>
      </c>
      <c r="DY39" s="56">
        <f t="shared" si="2"/>
      </c>
      <c r="DZ39" s="56">
        <f t="shared" si="2"/>
      </c>
      <c r="EA39" s="56">
        <f aca="true" t="shared" si="3" ref="EA39:GL39">IF(EA2="","",TEXT(EA2,"mmm"))</f>
      </c>
      <c r="EB39" s="56">
        <f t="shared" si="3"/>
      </c>
      <c r="EC39" s="56">
        <f t="shared" si="3"/>
      </c>
      <c r="ED39" s="56">
        <f t="shared" si="3"/>
      </c>
      <c r="EE39" s="56">
        <f t="shared" si="3"/>
      </c>
      <c r="EF39" s="56">
        <f t="shared" si="3"/>
      </c>
      <c r="EG39" s="56">
        <f t="shared" si="3"/>
      </c>
      <c r="EH39" s="56">
        <f t="shared" si="3"/>
      </c>
      <c r="EI39" s="56">
        <f t="shared" si="3"/>
      </c>
      <c r="EJ39" s="56">
        <f t="shared" si="3"/>
      </c>
      <c r="EK39" s="56">
        <f t="shared" si="3"/>
      </c>
      <c r="EL39" s="56">
        <f t="shared" si="3"/>
      </c>
      <c r="EM39" s="56">
        <f t="shared" si="3"/>
      </c>
      <c r="EN39" s="56">
        <f t="shared" si="3"/>
      </c>
      <c r="EO39" s="56">
        <f t="shared" si="3"/>
      </c>
      <c r="EP39" s="56">
        <f t="shared" si="3"/>
      </c>
      <c r="EQ39" s="56">
        <f t="shared" si="3"/>
      </c>
      <c r="ER39" s="56">
        <f t="shared" si="3"/>
      </c>
      <c r="ES39" s="56">
        <f t="shared" si="3"/>
      </c>
      <c r="ET39" s="56">
        <f t="shared" si="3"/>
      </c>
      <c r="EU39" s="56">
        <f t="shared" si="3"/>
      </c>
      <c r="EV39" s="56">
        <f t="shared" si="3"/>
      </c>
      <c r="EW39" s="56">
        <f t="shared" si="3"/>
      </c>
      <c r="EX39" s="56">
        <f t="shared" si="3"/>
      </c>
      <c r="EY39" s="56">
        <f t="shared" si="3"/>
      </c>
      <c r="EZ39" s="56">
        <f t="shared" si="3"/>
      </c>
      <c r="FA39" s="56">
        <f t="shared" si="3"/>
      </c>
      <c r="FB39" s="56">
        <f t="shared" si="3"/>
      </c>
      <c r="FC39" s="56">
        <f t="shared" si="3"/>
      </c>
      <c r="FD39" s="56">
        <f t="shared" si="3"/>
      </c>
      <c r="FE39" s="56">
        <f t="shared" si="3"/>
      </c>
      <c r="FF39" s="56">
        <f t="shared" si="3"/>
      </c>
      <c r="FG39" s="56">
        <f t="shared" si="3"/>
      </c>
      <c r="FH39" s="56">
        <f t="shared" si="3"/>
      </c>
      <c r="FI39" s="56">
        <f t="shared" si="3"/>
      </c>
      <c r="FJ39" s="56">
        <f t="shared" si="3"/>
      </c>
      <c r="FK39" s="56">
        <f t="shared" si="3"/>
      </c>
      <c r="FL39" s="56">
        <f t="shared" si="3"/>
      </c>
      <c r="FM39" s="56">
        <f t="shared" si="3"/>
      </c>
      <c r="FN39" s="56">
        <f t="shared" si="3"/>
      </c>
      <c r="FO39" s="56">
        <f t="shared" si="3"/>
      </c>
      <c r="FP39" s="56">
        <f t="shared" si="3"/>
      </c>
      <c r="FQ39" s="56">
        <f t="shared" si="3"/>
      </c>
      <c r="FR39" s="56">
        <f t="shared" si="3"/>
      </c>
      <c r="FS39" s="56">
        <f t="shared" si="3"/>
      </c>
      <c r="FT39" s="56">
        <f t="shared" si="3"/>
      </c>
      <c r="FU39" s="56">
        <f t="shared" si="3"/>
      </c>
      <c r="FV39" s="56">
        <f t="shared" si="3"/>
      </c>
      <c r="FW39" s="56">
        <f t="shared" si="3"/>
      </c>
      <c r="FX39" s="56">
        <f t="shared" si="3"/>
      </c>
      <c r="FY39" s="56">
        <f t="shared" si="3"/>
      </c>
      <c r="FZ39" s="56">
        <f t="shared" si="3"/>
      </c>
      <c r="GA39" s="56">
        <f t="shared" si="3"/>
      </c>
      <c r="GB39" s="56">
        <f t="shared" si="3"/>
      </c>
      <c r="GC39" s="56">
        <f t="shared" si="3"/>
      </c>
      <c r="GD39" s="56">
        <f t="shared" si="3"/>
      </c>
      <c r="GE39" s="56">
        <f t="shared" si="3"/>
      </c>
      <c r="GF39" s="56">
        <f t="shared" si="3"/>
      </c>
      <c r="GG39" s="56">
        <f t="shared" si="3"/>
      </c>
      <c r="GH39" s="56">
        <f t="shared" si="3"/>
      </c>
      <c r="GI39" s="56">
        <f t="shared" si="3"/>
      </c>
      <c r="GJ39" s="56">
        <f t="shared" si="3"/>
      </c>
      <c r="GK39" s="56">
        <f t="shared" si="3"/>
      </c>
      <c r="GL39" s="56">
        <f t="shared" si="3"/>
      </c>
      <c r="GM39" s="56">
        <f aca="true" t="shared" si="4" ref="GM39:IV39">IF(GM2="","",TEXT(GM2,"mmm"))</f>
      </c>
      <c r="GN39" s="56">
        <f t="shared" si="4"/>
      </c>
      <c r="GO39" s="56">
        <f t="shared" si="4"/>
      </c>
      <c r="GP39" s="56">
        <f t="shared" si="4"/>
      </c>
      <c r="GQ39" s="56">
        <f t="shared" si="4"/>
      </c>
      <c r="GR39" s="56">
        <f t="shared" si="4"/>
      </c>
      <c r="GS39" s="56">
        <f t="shared" si="4"/>
      </c>
      <c r="GT39" s="56">
        <f t="shared" si="4"/>
      </c>
      <c r="GU39" s="56">
        <f t="shared" si="4"/>
      </c>
      <c r="GV39" s="56">
        <f t="shared" si="4"/>
      </c>
      <c r="GW39" s="56">
        <f t="shared" si="4"/>
      </c>
      <c r="GX39" s="56">
        <f t="shared" si="4"/>
      </c>
      <c r="GY39" s="56">
        <f t="shared" si="4"/>
      </c>
      <c r="GZ39" s="56">
        <f t="shared" si="4"/>
      </c>
      <c r="HA39" s="56">
        <f t="shared" si="4"/>
      </c>
      <c r="HB39" s="56">
        <f t="shared" si="4"/>
      </c>
      <c r="HC39" s="56">
        <f t="shared" si="4"/>
      </c>
      <c r="HD39" s="56">
        <f t="shared" si="4"/>
      </c>
      <c r="HE39" s="56">
        <f t="shared" si="4"/>
      </c>
      <c r="HF39" s="56">
        <f t="shared" si="4"/>
      </c>
      <c r="HG39" s="56">
        <f t="shared" si="4"/>
      </c>
      <c r="HH39" s="56">
        <f t="shared" si="4"/>
      </c>
      <c r="HI39" s="56">
        <f t="shared" si="4"/>
      </c>
      <c r="HJ39" s="56">
        <f t="shared" si="4"/>
      </c>
      <c r="HK39" s="56">
        <f t="shared" si="4"/>
      </c>
      <c r="HL39" s="56">
        <f t="shared" si="4"/>
      </c>
      <c r="HM39" s="56">
        <f t="shared" si="4"/>
      </c>
      <c r="HN39" s="56">
        <f t="shared" si="4"/>
      </c>
      <c r="HO39" s="56">
        <f t="shared" si="4"/>
      </c>
      <c r="HP39" s="56">
        <f t="shared" si="4"/>
      </c>
      <c r="HQ39" s="56">
        <f t="shared" si="4"/>
      </c>
      <c r="HR39" s="56">
        <f t="shared" si="4"/>
      </c>
      <c r="HS39" s="56">
        <f t="shared" si="4"/>
      </c>
      <c r="HT39" s="56">
        <f t="shared" si="4"/>
      </c>
      <c r="HU39" s="56">
        <f t="shared" si="4"/>
      </c>
      <c r="HV39" s="56">
        <f t="shared" si="4"/>
      </c>
      <c r="HW39" s="56">
        <f t="shared" si="4"/>
      </c>
      <c r="HX39" s="56">
        <f t="shared" si="4"/>
      </c>
      <c r="HY39" s="56">
        <f t="shared" si="4"/>
      </c>
      <c r="HZ39" s="56">
        <f t="shared" si="4"/>
      </c>
      <c r="IA39" s="56">
        <f t="shared" si="4"/>
      </c>
      <c r="IB39" s="56">
        <f t="shared" si="4"/>
      </c>
      <c r="IC39" s="56">
        <f t="shared" si="4"/>
      </c>
      <c r="ID39" s="56">
        <f t="shared" si="4"/>
      </c>
      <c r="IE39" s="56">
        <f t="shared" si="4"/>
      </c>
      <c r="IF39" s="56">
        <f t="shared" si="4"/>
      </c>
      <c r="IG39" s="56">
        <f t="shared" si="4"/>
      </c>
      <c r="IH39" s="56">
        <f t="shared" si="4"/>
      </c>
      <c r="II39" s="56">
        <f t="shared" si="4"/>
      </c>
      <c r="IJ39" s="56">
        <f t="shared" si="4"/>
      </c>
      <c r="IK39" s="56">
        <f t="shared" si="4"/>
      </c>
      <c r="IL39" s="56">
        <f t="shared" si="4"/>
      </c>
      <c r="IM39" s="56">
        <f t="shared" si="4"/>
      </c>
      <c r="IN39" s="56">
        <f t="shared" si="4"/>
      </c>
      <c r="IO39" s="56">
        <f t="shared" si="4"/>
      </c>
      <c r="IP39" s="56">
        <f t="shared" si="4"/>
      </c>
      <c r="IQ39" s="56">
        <f t="shared" si="4"/>
      </c>
      <c r="IR39" s="56">
        <f t="shared" si="4"/>
      </c>
      <c r="IS39" s="56">
        <f t="shared" si="4"/>
      </c>
      <c r="IT39" s="56">
        <f t="shared" si="4"/>
      </c>
      <c r="IU39" s="56">
        <f t="shared" si="4"/>
      </c>
      <c r="IV39" s="56">
        <f t="shared" si="4"/>
      </c>
    </row>
    <row r="40" spans="1:256" ht="12.75">
      <c r="A40" s="1" t="s">
        <v>39</v>
      </c>
      <c r="B40" s="8" t="str">
        <f aca="true" t="shared" si="5" ref="B40:Q40">B13&amp;B14</f>
        <v>yy</v>
      </c>
      <c r="C40" s="8" t="str">
        <f t="shared" si="5"/>
        <v>yy</v>
      </c>
      <c r="D40" s="8" t="str">
        <f t="shared" si="5"/>
        <v>yy</v>
      </c>
      <c r="E40" s="8" t="str">
        <f t="shared" si="5"/>
        <v>y</v>
      </c>
      <c r="F40" s="8" t="str">
        <f t="shared" si="5"/>
        <v>yy</v>
      </c>
      <c r="G40" s="8" t="str">
        <f t="shared" si="5"/>
        <v>yy</v>
      </c>
      <c r="H40" s="8" t="str">
        <f t="shared" si="5"/>
        <v>yy</v>
      </c>
      <c r="I40" s="8" t="str">
        <f t="shared" si="5"/>
        <v>yy</v>
      </c>
      <c r="J40" s="8" t="str">
        <f t="shared" si="5"/>
        <v>yy</v>
      </c>
      <c r="K40" s="8" t="str">
        <f t="shared" si="5"/>
        <v>yy</v>
      </c>
      <c r="L40" s="8" t="str">
        <f t="shared" si="5"/>
        <v>yy</v>
      </c>
      <c r="M40" s="8" t="str">
        <f t="shared" si="5"/>
        <v>y</v>
      </c>
      <c r="N40" s="8" t="str">
        <f t="shared" si="5"/>
        <v>y</v>
      </c>
      <c r="O40" s="8" t="str">
        <f t="shared" si="5"/>
        <v>yy</v>
      </c>
      <c r="P40" s="8" t="str">
        <f t="shared" si="5"/>
        <v>y</v>
      </c>
      <c r="Q40" s="8" t="str">
        <f t="shared" si="5"/>
        <v>yy</v>
      </c>
      <c r="R40" s="8">
        <f aca="true" t="shared" si="6" ref="R40:BM40">R13&amp;R14</f>
      </c>
      <c r="S40" s="8">
        <f t="shared" si="6"/>
      </c>
      <c r="T40" s="8">
        <f t="shared" si="6"/>
      </c>
      <c r="U40" s="8">
        <f t="shared" si="6"/>
      </c>
      <c r="V40" s="8">
        <f t="shared" si="6"/>
      </c>
      <c r="W40" s="8">
        <f t="shared" si="6"/>
      </c>
      <c r="X40" s="8">
        <f t="shared" si="6"/>
      </c>
      <c r="Y40" s="8">
        <f t="shared" si="6"/>
      </c>
      <c r="Z40" s="8">
        <f t="shared" si="6"/>
      </c>
      <c r="AA40" s="8">
        <f t="shared" si="6"/>
      </c>
      <c r="AB40" s="8">
        <f t="shared" si="6"/>
      </c>
      <c r="AC40" s="8">
        <f t="shared" si="6"/>
      </c>
      <c r="AD40" s="8">
        <f t="shared" si="6"/>
      </c>
      <c r="AE40" s="8">
        <f t="shared" si="6"/>
      </c>
      <c r="AF40" s="8">
        <f t="shared" si="6"/>
      </c>
      <c r="AG40" s="8">
        <f t="shared" si="6"/>
      </c>
      <c r="AH40" s="8">
        <f t="shared" si="6"/>
      </c>
      <c r="AI40" s="8">
        <f t="shared" si="6"/>
      </c>
      <c r="AJ40" s="8">
        <f t="shared" si="6"/>
      </c>
      <c r="AK40" s="8">
        <f t="shared" si="6"/>
      </c>
      <c r="AL40" s="8">
        <f t="shared" si="6"/>
      </c>
      <c r="AM40" s="8">
        <f t="shared" si="6"/>
      </c>
      <c r="AN40" s="8">
        <f t="shared" si="6"/>
      </c>
      <c r="AO40" s="8">
        <f t="shared" si="6"/>
      </c>
      <c r="AP40" s="8">
        <f t="shared" si="6"/>
      </c>
      <c r="AQ40" s="8">
        <f t="shared" si="6"/>
      </c>
      <c r="AR40" s="8">
        <f t="shared" si="6"/>
      </c>
      <c r="AS40" s="8">
        <f t="shared" si="6"/>
      </c>
      <c r="AT40" s="8">
        <f t="shared" si="6"/>
      </c>
      <c r="AU40" s="8">
        <f t="shared" si="6"/>
      </c>
      <c r="AV40" s="8">
        <f t="shared" si="6"/>
      </c>
      <c r="AW40" s="8">
        <f t="shared" si="6"/>
      </c>
      <c r="AX40" s="8">
        <f t="shared" si="6"/>
      </c>
      <c r="AY40" s="8">
        <f t="shared" si="6"/>
      </c>
      <c r="AZ40" s="8">
        <f t="shared" si="6"/>
      </c>
      <c r="BA40" s="8">
        <f t="shared" si="6"/>
      </c>
      <c r="BB40" s="8">
        <f t="shared" si="6"/>
      </c>
      <c r="BC40" s="8">
        <f t="shared" si="6"/>
      </c>
      <c r="BD40" s="8">
        <f t="shared" si="6"/>
      </c>
      <c r="BE40" s="8">
        <f t="shared" si="6"/>
      </c>
      <c r="BF40" s="8">
        <f t="shared" si="6"/>
      </c>
      <c r="BG40" s="8">
        <f t="shared" si="6"/>
      </c>
      <c r="BH40" s="8">
        <f t="shared" si="6"/>
      </c>
      <c r="BI40" s="8">
        <f t="shared" si="6"/>
      </c>
      <c r="BJ40" s="8">
        <f t="shared" si="6"/>
      </c>
      <c r="BK40" s="8">
        <f t="shared" si="6"/>
      </c>
      <c r="BL40" s="8">
        <f t="shared" si="6"/>
      </c>
      <c r="BM40" s="8">
        <f t="shared" si="6"/>
      </c>
      <c r="BN40" s="8">
        <f aca="true" t="shared" si="7" ref="BN40:DY40">BN13&amp;BN14</f>
      </c>
      <c r="BO40" s="8">
        <f t="shared" si="7"/>
      </c>
      <c r="BP40" s="8">
        <f t="shared" si="7"/>
      </c>
      <c r="BQ40" s="8">
        <f t="shared" si="7"/>
      </c>
      <c r="BR40" s="8">
        <f t="shared" si="7"/>
      </c>
      <c r="BS40" s="8">
        <f t="shared" si="7"/>
      </c>
      <c r="BT40" s="8">
        <f t="shared" si="7"/>
      </c>
      <c r="BU40" s="8">
        <f t="shared" si="7"/>
      </c>
      <c r="BV40" s="8">
        <f t="shared" si="7"/>
      </c>
      <c r="BW40" s="8">
        <f t="shared" si="7"/>
      </c>
      <c r="BX40" s="8">
        <f t="shared" si="7"/>
      </c>
      <c r="BY40" s="8">
        <f t="shared" si="7"/>
      </c>
      <c r="BZ40" s="8">
        <f t="shared" si="7"/>
      </c>
      <c r="CA40" s="8">
        <f t="shared" si="7"/>
      </c>
      <c r="CB40" s="8">
        <f t="shared" si="7"/>
      </c>
      <c r="CC40" s="8">
        <f t="shared" si="7"/>
      </c>
      <c r="CD40" s="8">
        <f t="shared" si="7"/>
      </c>
      <c r="CE40" s="8">
        <f t="shared" si="7"/>
      </c>
      <c r="CF40" s="8">
        <f t="shared" si="7"/>
      </c>
      <c r="CG40" s="8">
        <f t="shared" si="7"/>
      </c>
      <c r="CH40" s="8">
        <f t="shared" si="7"/>
      </c>
      <c r="CI40" s="8">
        <f t="shared" si="7"/>
      </c>
      <c r="CJ40" s="8">
        <f t="shared" si="7"/>
      </c>
      <c r="CK40" s="8">
        <f t="shared" si="7"/>
      </c>
      <c r="CL40" s="8">
        <f t="shared" si="7"/>
      </c>
      <c r="CM40" s="8">
        <f t="shared" si="7"/>
      </c>
      <c r="CN40" s="8">
        <f t="shared" si="7"/>
      </c>
      <c r="CO40" s="8">
        <f t="shared" si="7"/>
      </c>
      <c r="CP40" s="8">
        <f t="shared" si="7"/>
      </c>
      <c r="CQ40" s="8">
        <f t="shared" si="7"/>
      </c>
      <c r="CR40" s="8">
        <f t="shared" si="7"/>
      </c>
      <c r="CS40" s="8">
        <f t="shared" si="7"/>
      </c>
      <c r="CT40" s="8">
        <f t="shared" si="7"/>
      </c>
      <c r="CU40" s="8">
        <f t="shared" si="7"/>
      </c>
      <c r="CV40" s="8">
        <f t="shared" si="7"/>
      </c>
      <c r="CW40" s="8">
        <f t="shared" si="7"/>
      </c>
      <c r="CX40" s="8">
        <f t="shared" si="7"/>
      </c>
      <c r="CY40" s="8">
        <f t="shared" si="7"/>
      </c>
      <c r="CZ40" s="8">
        <f t="shared" si="7"/>
      </c>
      <c r="DA40" s="8">
        <f t="shared" si="7"/>
      </c>
      <c r="DB40" s="8">
        <f t="shared" si="7"/>
      </c>
      <c r="DC40" s="8">
        <f t="shared" si="7"/>
      </c>
      <c r="DD40" s="8">
        <f t="shared" si="7"/>
      </c>
      <c r="DE40" s="8">
        <f t="shared" si="7"/>
      </c>
      <c r="DF40" s="8">
        <f t="shared" si="7"/>
      </c>
      <c r="DG40" s="8">
        <f t="shared" si="7"/>
      </c>
      <c r="DH40" s="8">
        <f t="shared" si="7"/>
      </c>
      <c r="DI40" s="8">
        <f t="shared" si="7"/>
      </c>
      <c r="DJ40" s="8">
        <f t="shared" si="7"/>
      </c>
      <c r="DK40" s="8">
        <f t="shared" si="7"/>
      </c>
      <c r="DL40" s="8">
        <f t="shared" si="7"/>
      </c>
      <c r="DM40" s="8">
        <f t="shared" si="7"/>
      </c>
      <c r="DN40" s="8">
        <f t="shared" si="7"/>
      </c>
      <c r="DO40" s="8">
        <f t="shared" si="7"/>
      </c>
      <c r="DP40" s="8">
        <f t="shared" si="7"/>
      </c>
      <c r="DQ40" s="8">
        <f t="shared" si="7"/>
      </c>
      <c r="DR40" s="8">
        <f t="shared" si="7"/>
      </c>
      <c r="DS40" s="8">
        <f t="shared" si="7"/>
      </c>
      <c r="DT40" s="8">
        <f t="shared" si="7"/>
      </c>
      <c r="DU40" s="8">
        <f t="shared" si="7"/>
      </c>
      <c r="DV40" s="8">
        <f t="shared" si="7"/>
      </c>
      <c r="DW40" s="8">
        <f t="shared" si="7"/>
      </c>
      <c r="DX40" s="8">
        <f t="shared" si="7"/>
      </c>
      <c r="DY40" s="8">
        <f t="shared" si="7"/>
      </c>
      <c r="DZ40" s="8">
        <f aca="true" t="shared" si="8" ref="DZ40:GK40">DZ13&amp;DZ14</f>
      </c>
      <c r="EA40" s="8">
        <f t="shared" si="8"/>
      </c>
      <c r="EB40" s="8">
        <f t="shared" si="8"/>
      </c>
      <c r="EC40" s="8">
        <f t="shared" si="8"/>
      </c>
      <c r="ED40" s="8">
        <f t="shared" si="8"/>
      </c>
      <c r="EE40" s="8">
        <f t="shared" si="8"/>
      </c>
      <c r="EF40" s="8">
        <f t="shared" si="8"/>
      </c>
      <c r="EG40" s="8">
        <f t="shared" si="8"/>
      </c>
      <c r="EH40" s="8">
        <f t="shared" si="8"/>
      </c>
      <c r="EI40" s="8">
        <f t="shared" si="8"/>
      </c>
      <c r="EJ40" s="8">
        <f t="shared" si="8"/>
      </c>
      <c r="EK40" s="8">
        <f t="shared" si="8"/>
      </c>
      <c r="EL40" s="8">
        <f t="shared" si="8"/>
      </c>
      <c r="EM40" s="8">
        <f t="shared" si="8"/>
      </c>
      <c r="EN40" s="8">
        <f t="shared" si="8"/>
      </c>
      <c r="EO40" s="8">
        <f t="shared" si="8"/>
      </c>
      <c r="EP40" s="8">
        <f t="shared" si="8"/>
      </c>
      <c r="EQ40" s="8">
        <f t="shared" si="8"/>
      </c>
      <c r="ER40" s="8">
        <f t="shared" si="8"/>
      </c>
      <c r="ES40" s="8">
        <f t="shared" si="8"/>
      </c>
      <c r="ET40" s="8">
        <f t="shared" si="8"/>
      </c>
      <c r="EU40" s="8">
        <f t="shared" si="8"/>
      </c>
      <c r="EV40" s="8">
        <f t="shared" si="8"/>
      </c>
      <c r="EW40" s="8">
        <f t="shared" si="8"/>
      </c>
      <c r="EX40" s="8">
        <f t="shared" si="8"/>
      </c>
      <c r="EY40" s="8">
        <f t="shared" si="8"/>
      </c>
      <c r="EZ40" s="8">
        <f t="shared" si="8"/>
      </c>
      <c r="FA40" s="8">
        <f t="shared" si="8"/>
      </c>
      <c r="FB40" s="8">
        <f t="shared" si="8"/>
      </c>
      <c r="FC40" s="8">
        <f t="shared" si="8"/>
      </c>
      <c r="FD40" s="8">
        <f t="shared" si="8"/>
      </c>
      <c r="FE40" s="8">
        <f t="shared" si="8"/>
      </c>
      <c r="FF40" s="8">
        <f t="shared" si="8"/>
      </c>
      <c r="FG40" s="8">
        <f t="shared" si="8"/>
      </c>
      <c r="FH40" s="8">
        <f t="shared" si="8"/>
      </c>
      <c r="FI40" s="8">
        <f t="shared" si="8"/>
      </c>
      <c r="FJ40" s="8">
        <f t="shared" si="8"/>
      </c>
      <c r="FK40" s="8">
        <f t="shared" si="8"/>
      </c>
      <c r="FL40" s="8">
        <f t="shared" si="8"/>
      </c>
      <c r="FM40" s="8">
        <f t="shared" si="8"/>
      </c>
      <c r="FN40" s="8">
        <f t="shared" si="8"/>
      </c>
      <c r="FO40" s="8">
        <f t="shared" si="8"/>
      </c>
      <c r="FP40" s="8">
        <f t="shared" si="8"/>
      </c>
      <c r="FQ40" s="8">
        <f t="shared" si="8"/>
      </c>
      <c r="FR40" s="8">
        <f t="shared" si="8"/>
      </c>
      <c r="FS40" s="8">
        <f t="shared" si="8"/>
      </c>
      <c r="FT40" s="8">
        <f t="shared" si="8"/>
      </c>
      <c r="FU40" s="8">
        <f t="shared" si="8"/>
      </c>
      <c r="FV40" s="8">
        <f t="shared" si="8"/>
      </c>
      <c r="FW40" s="8">
        <f t="shared" si="8"/>
      </c>
      <c r="FX40" s="8">
        <f t="shared" si="8"/>
      </c>
      <c r="FY40" s="8">
        <f t="shared" si="8"/>
      </c>
      <c r="FZ40" s="8">
        <f t="shared" si="8"/>
      </c>
      <c r="GA40" s="8">
        <f t="shared" si="8"/>
      </c>
      <c r="GB40" s="8">
        <f t="shared" si="8"/>
      </c>
      <c r="GC40" s="8">
        <f t="shared" si="8"/>
      </c>
      <c r="GD40" s="8">
        <f t="shared" si="8"/>
      </c>
      <c r="GE40" s="8">
        <f t="shared" si="8"/>
      </c>
      <c r="GF40" s="8">
        <f t="shared" si="8"/>
      </c>
      <c r="GG40" s="8">
        <f t="shared" si="8"/>
      </c>
      <c r="GH40" s="8">
        <f t="shared" si="8"/>
      </c>
      <c r="GI40" s="8">
        <f t="shared" si="8"/>
      </c>
      <c r="GJ40" s="8">
        <f t="shared" si="8"/>
      </c>
      <c r="GK40" s="8">
        <f t="shared" si="8"/>
      </c>
      <c r="GL40" s="8">
        <f aca="true" t="shared" si="9" ref="GL40:IV40">GL13&amp;GL14</f>
      </c>
      <c r="GM40" s="8">
        <f t="shared" si="9"/>
      </c>
      <c r="GN40" s="8">
        <f t="shared" si="9"/>
      </c>
      <c r="GO40" s="8">
        <f t="shared" si="9"/>
      </c>
      <c r="GP40" s="8">
        <f t="shared" si="9"/>
      </c>
      <c r="GQ40" s="8">
        <f t="shared" si="9"/>
      </c>
      <c r="GR40" s="8">
        <f t="shared" si="9"/>
      </c>
      <c r="GS40" s="8">
        <f t="shared" si="9"/>
      </c>
      <c r="GT40" s="8">
        <f t="shared" si="9"/>
      </c>
      <c r="GU40" s="8">
        <f t="shared" si="9"/>
      </c>
      <c r="GV40" s="8">
        <f t="shared" si="9"/>
      </c>
      <c r="GW40" s="8">
        <f t="shared" si="9"/>
      </c>
      <c r="GX40" s="8">
        <f t="shared" si="9"/>
      </c>
      <c r="GY40" s="8">
        <f t="shared" si="9"/>
      </c>
      <c r="GZ40" s="8">
        <f t="shared" si="9"/>
      </c>
      <c r="HA40" s="8">
        <f t="shared" si="9"/>
      </c>
      <c r="HB40" s="8">
        <f t="shared" si="9"/>
      </c>
      <c r="HC40" s="8">
        <f t="shared" si="9"/>
      </c>
      <c r="HD40" s="8">
        <f t="shared" si="9"/>
      </c>
      <c r="HE40" s="8">
        <f t="shared" si="9"/>
      </c>
      <c r="HF40" s="8">
        <f t="shared" si="9"/>
      </c>
      <c r="HG40" s="8">
        <f t="shared" si="9"/>
      </c>
      <c r="HH40" s="8">
        <f t="shared" si="9"/>
      </c>
      <c r="HI40" s="8">
        <f t="shared" si="9"/>
      </c>
      <c r="HJ40" s="8">
        <f t="shared" si="9"/>
      </c>
      <c r="HK40" s="8">
        <f t="shared" si="9"/>
      </c>
      <c r="HL40" s="8">
        <f t="shared" si="9"/>
      </c>
      <c r="HM40" s="8">
        <f t="shared" si="9"/>
      </c>
      <c r="HN40" s="8">
        <f t="shared" si="9"/>
      </c>
      <c r="HO40" s="8">
        <f t="shared" si="9"/>
      </c>
      <c r="HP40" s="8">
        <f t="shared" si="9"/>
      </c>
      <c r="HQ40" s="8">
        <f t="shared" si="9"/>
      </c>
      <c r="HR40" s="8">
        <f t="shared" si="9"/>
      </c>
      <c r="HS40" s="8">
        <f t="shared" si="9"/>
      </c>
      <c r="HT40" s="8">
        <f t="shared" si="9"/>
      </c>
      <c r="HU40" s="8">
        <f t="shared" si="9"/>
      </c>
      <c r="HV40" s="8">
        <f t="shared" si="9"/>
      </c>
      <c r="HW40" s="8">
        <f t="shared" si="9"/>
      </c>
      <c r="HX40" s="8">
        <f t="shared" si="9"/>
      </c>
      <c r="HY40" s="8">
        <f t="shared" si="9"/>
      </c>
      <c r="HZ40" s="8">
        <f t="shared" si="9"/>
      </c>
      <c r="IA40" s="8">
        <f t="shared" si="9"/>
      </c>
      <c r="IB40" s="8">
        <f t="shared" si="9"/>
      </c>
      <c r="IC40" s="8">
        <f t="shared" si="9"/>
      </c>
      <c r="ID40" s="8">
        <f t="shared" si="9"/>
      </c>
      <c r="IE40" s="8">
        <f t="shared" si="9"/>
      </c>
      <c r="IF40" s="8">
        <f t="shared" si="9"/>
      </c>
      <c r="IG40" s="8">
        <f t="shared" si="9"/>
      </c>
      <c r="IH40" s="8">
        <f t="shared" si="9"/>
      </c>
      <c r="II40" s="8">
        <f t="shared" si="9"/>
      </c>
      <c r="IJ40" s="8">
        <f t="shared" si="9"/>
      </c>
      <c r="IK40" s="8">
        <f t="shared" si="9"/>
      </c>
      <c r="IL40" s="8">
        <f t="shared" si="9"/>
      </c>
      <c r="IM40" s="8">
        <f t="shared" si="9"/>
      </c>
      <c r="IN40" s="8">
        <f t="shared" si="9"/>
      </c>
      <c r="IO40" s="8">
        <f t="shared" si="9"/>
      </c>
      <c r="IP40" s="8">
        <f t="shared" si="9"/>
      </c>
      <c r="IQ40" s="8">
        <f t="shared" si="9"/>
      </c>
      <c r="IR40" s="8">
        <f t="shared" si="9"/>
      </c>
      <c r="IS40" s="8">
        <f t="shared" si="9"/>
      </c>
      <c r="IT40" s="8">
        <f t="shared" si="9"/>
      </c>
      <c r="IU40" s="8">
        <f t="shared" si="9"/>
      </c>
      <c r="IV40" s="8">
        <f t="shared" si="9"/>
      </c>
    </row>
    <row r="41" spans="1:256" ht="12.75">
      <c r="A41" s="1" t="s">
        <v>117</v>
      </c>
      <c r="B41" s="2" t="str">
        <f>IF(B2="","",IF(B16&amp;B17&amp;B18&amp;B19="YYYY","Y","N"))</f>
        <v>Y</v>
      </c>
      <c r="C41" s="2" t="str">
        <f aca="true" t="shared" si="10" ref="C41:Q41">IF(C2="","",IF(C16&amp;C17&amp;C18&amp;C19="YYYY","Y","N"))</f>
        <v>Y</v>
      </c>
      <c r="D41" s="2" t="str">
        <f t="shared" si="10"/>
        <v>N</v>
      </c>
      <c r="E41" s="2" t="str">
        <f t="shared" si="10"/>
        <v>Y</v>
      </c>
      <c r="F41" s="2" t="str">
        <f t="shared" si="10"/>
        <v>Y</v>
      </c>
      <c r="G41" s="2" t="str">
        <f t="shared" si="10"/>
        <v>Y</v>
      </c>
      <c r="H41" s="2" t="str">
        <f t="shared" si="10"/>
        <v>N</v>
      </c>
      <c r="I41" s="2" t="str">
        <f t="shared" si="10"/>
        <v>Y</v>
      </c>
      <c r="J41" s="2" t="str">
        <f t="shared" si="10"/>
        <v>Y</v>
      </c>
      <c r="K41" s="2" t="str">
        <f t="shared" si="10"/>
        <v>Y</v>
      </c>
      <c r="L41" s="2" t="str">
        <f t="shared" si="10"/>
        <v>Y</v>
      </c>
      <c r="M41" s="2" t="str">
        <f t="shared" si="10"/>
        <v>Y</v>
      </c>
      <c r="N41" s="2" t="str">
        <f t="shared" si="10"/>
        <v>N</v>
      </c>
      <c r="O41" s="2" t="str">
        <f t="shared" si="10"/>
        <v>Y</v>
      </c>
      <c r="P41" s="2" t="str">
        <f t="shared" si="10"/>
        <v>Y</v>
      </c>
      <c r="Q41" s="2" t="str">
        <f t="shared" si="10"/>
        <v>Y</v>
      </c>
      <c r="R41" s="2">
        <f aca="true" t="shared" si="11" ref="R41:BN41">IF(R2="","",IF(R16&amp;R17&amp;R18&amp;R19="YYYY","Y","N"))</f>
      </c>
      <c r="S41" s="2">
        <f t="shared" si="11"/>
      </c>
      <c r="T41" s="2">
        <f t="shared" si="11"/>
      </c>
      <c r="U41" s="2">
        <f t="shared" si="11"/>
      </c>
      <c r="V41" s="2">
        <f t="shared" si="11"/>
      </c>
      <c r="W41" s="2">
        <f t="shared" si="11"/>
      </c>
      <c r="X41" s="2">
        <f t="shared" si="11"/>
      </c>
      <c r="Y41" s="2">
        <f t="shared" si="11"/>
      </c>
      <c r="Z41" s="2">
        <f t="shared" si="11"/>
      </c>
      <c r="AA41" s="2">
        <f t="shared" si="11"/>
      </c>
      <c r="AB41" s="2">
        <f t="shared" si="11"/>
      </c>
      <c r="AC41" s="2">
        <f t="shared" si="11"/>
      </c>
      <c r="AD41" s="2">
        <f t="shared" si="11"/>
      </c>
      <c r="AE41" s="2">
        <f t="shared" si="11"/>
      </c>
      <c r="AF41" s="2">
        <f t="shared" si="11"/>
      </c>
      <c r="AG41" s="2">
        <f t="shared" si="11"/>
      </c>
      <c r="AH41" s="2">
        <f t="shared" si="11"/>
      </c>
      <c r="AI41" s="2">
        <f t="shared" si="11"/>
      </c>
      <c r="AJ41" s="2">
        <f t="shared" si="11"/>
      </c>
      <c r="AK41" s="2">
        <f t="shared" si="11"/>
      </c>
      <c r="AL41" s="2">
        <f t="shared" si="11"/>
      </c>
      <c r="AM41" s="2">
        <f t="shared" si="11"/>
      </c>
      <c r="AN41" s="2">
        <f t="shared" si="11"/>
      </c>
      <c r="AO41" s="2">
        <f t="shared" si="11"/>
      </c>
      <c r="AP41" s="2">
        <f t="shared" si="11"/>
      </c>
      <c r="AQ41" s="2">
        <f t="shared" si="11"/>
      </c>
      <c r="AR41" s="2">
        <f t="shared" si="11"/>
      </c>
      <c r="AS41" s="2">
        <f t="shared" si="11"/>
      </c>
      <c r="AT41" s="2">
        <f t="shared" si="11"/>
      </c>
      <c r="AU41" s="2">
        <f t="shared" si="11"/>
      </c>
      <c r="AV41" s="2">
        <f t="shared" si="11"/>
      </c>
      <c r="AW41" s="2">
        <f t="shared" si="11"/>
      </c>
      <c r="AX41" s="2">
        <f t="shared" si="11"/>
      </c>
      <c r="AY41" s="2">
        <f t="shared" si="11"/>
      </c>
      <c r="AZ41" s="2">
        <f t="shared" si="11"/>
      </c>
      <c r="BA41" s="2">
        <f t="shared" si="11"/>
      </c>
      <c r="BB41" s="2">
        <f t="shared" si="11"/>
      </c>
      <c r="BC41" s="2">
        <f t="shared" si="11"/>
      </c>
      <c r="BD41" s="2">
        <f t="shared" si="11"/>
      </c>
      <c r="BE41" s="2">
        <f t="shared" si="11"/>
      </c>
      <c r="BF41" s="2">
        <f t="shared" si="11"/>
      </c>
      <c r="BG41" s="2">
        <f t="shared" si="11"/>
      </c>
      <c r="BH41" s="2">
        <f t="shared" si="11"/>
      </c>
      <c r="BI41" s="2">
        <f t="shared" si="11"/>
      </c>
      <c r="BJ41" s="2">
        <f t="shared" si="11"/>
      </c>
      <c r="BK41" s="2">
        <f t="shared" si="11"/>
      </c>
      <c r="BL41" s="2">
        <f t="shared" si="11"/>
      </c>
      <c r="BM41" s="2">
        <f t="shared" si="11"/>
      </c>
      <c r="BN41" s="2">
        <f t="shared" si="11"/>
      </c>
      <c r="BO41" s="2">
        <f aca="true" t="shared" si="12" ref="BO41:DZ41">IF(BO2="","",IF(BO16&amp;BO17&amp;BO18&amp;BO19="YYYY","Y","N"))</f>
      </c>
      <c r="BP41" s="2">
        <f t="shared" si="12"/>
      </c>
      <c r="BQ41" s="2">
        <f t="shared" si="12"/>
      </c>
      <c r="BR41" s="2">
        <f t="shared" si="12"/>
      </c>
      <c r="BS41" s="2">
        <f t="shared" si="12"/>
      </c>
      <c r="BT41" s="2">
        <f t="shared" si="12"/>
      </c>
      <c r="BU41" s="2">
        <f t="shared" si="12"/>
      </c>
      <c r="BV41" s="2">
        <f t="shared" si="12"/>
      </c>
      <c r="BW41" s="2">
        <f t="shared" si="12"/>
      </c>
      <c r="BX41" s="2">
        <f t="shared" si="12"/>
      </c>
      <c r="BY41" s="2">
        <f t="shared" si="12"/>
      </c>
      <c r="BZ41" s="2">
        <f t="shared" si="12"/>
      </c>
      <c r="CA41" s="2">
        <f t="shared" si="12"/>
      </c>
      <c r="CB41" s="2">
        <f t="shared" si="12"/>
      </c>
      <c r="CC41" s="2">
        <f t="shared" si="12"/>
      </c>
      <c r="CD41" s="2">
        <f t="shared" si="12"/>
      </c>
      <c r="CE41" s="2">
        <f t="shared" si="12"/>
      </c>
      <c r="CF41" s="2">
        <f t="shared" si="12"/>
      </c>
      <c r="CG41" s="2">
        <f t="shared" si="12"/>
      </c>
      <c r="CH41" s="2">
        <f t="shared" si="12"/>
      </c>
      <c r="CI41" s="2">
        <f t="shared" si="12"/>
      </c>
      <c r="CJ41" s="2">
        <f t="shared" si="12"/>
      </c>
      <c r="CK41" s="2">
        <f t="shared" si="12"/>
      </c>
      <c r="CL41" s="2">
        <f t="shared" si="12"/>
      </c>
      <c r="CM41" s="2">
        <f t="shared" si="12"/>
      </c>
      <c r="CN41" s="2">
        <f t="shared" si="12"/>
      </c>
      <c r="CO41" s="2">
        <f t="shared" si="12"/>
      </c>
      <c r="CP41" s="2">
        <f t="shared" si="12"/>
      </c>
      <c r="CQ41" s="2">
        <f t="shared" si="12"/>
      </c>
      <c r="CR41" s="2">
        <f t="shared" si="12"/>
      </c>
      <c r="CS41" s="2">
        <f t="shared" si="12"/>
      </c>
      <c r="CT41" s="2">
        <f t="shared" si="12"/>
      </c>
      <c r="CU41" s="2">
        <f t="shared" si="12"/>
      </c>
      <c r="CV41" s="2">
        <f t="shared" si="12"/>
      </c>
      <c r="CW41" s="2">
        <f t="shared" si="12"/>
      </c>
      <c r="CX41" s="2">
        <f t="shared" si="12"/>
      </c>
      <c r="CY41" s="2">
        <f t="shared" si="12"/>
      </c>
      <c r="CZ41" s="2">
        <f t="shared" si="12"/>
      </c>
      <c r="DA41" s="2">
        <f t="shared" si="12"/>
      </c>
      <c r="DB41" s="2">
        <f t="shared" si="12"/>
      </c>
      <c r="DC41" s="2">
        <f t="shared" si="12"/>
      </c>
      <c r="DD41" s="2">
        <f t="shared" si="12"/>
      </c>
      <c r="DE41" s="2">
        <f t="shared" si="12"/>
      </c>
      <c r="DF41" s="2">
        <f t="shared" si="12"/>
      </c>
      <c r="DG41" s="2">
        <f t="shared" si="12"/>
      </c>
      <c r="DH41" s="2">
        <f t="shared" si="12"/>
      </c>
      <c r="DI41" s="2">
        <f t="shared" si="12"/>
      </c>
      <c r="DJ41" s="2">
        <f t="shared" si="12"/>
      </c>
      <c r="DK41" s="2">
        <f t="shared" si="12"/>
      </c>
      <c r="DL41" s="2">
        <f t="shared" si="12"/>
      </c>
      <c r="DM41" s="2">
        <f t="shared" si="12"/>
      </c>
      <c r="DN41" s="2">
        <f t="shared" si="12"/>
      </c>
      <c r="DO41" s="2">
        <f t="shared" si="12"/>
      </c>
      <c r="DP41" s="2">
        <f t="shared" si="12"/>
      </c>
      <c r="DQ41" s="2">
        <f t="shared" si="12"/>
      </c>
      <c r="DR41" s="2">
        <f t="shared" si="12"/>
      </c>
      <c r="DS41" s="2">
        <f t="shared" si="12"/>
      </c>
      <c r="DT41" s="2">
        <f t="shared" si="12"/>
      </c>
      <c r="DU41" s="2">
        <f t="shared" si="12"/>
      </c>
      <c r="DV41" s="2">
        <f t="shared" si="12"/>
      </c>
      <c r="DW41" s="2">
        <f t="shared" si="12"/>
      </c>
      <c r="DX41" s="2">
        <f t="shared" si="12"/>
      </c>
      <c r="DY41" s="2">
        <f t="shared" si="12"/>
      </c>
      <c r="DZ41" s="2">
        <f t="shared" si="12"/>
      </c>
      <c r="EA41" s="2">
        <f aca="true" t="shared" si="13" ref="EA41:GL41">IF(EA2="","",IF(EA16&amp;EA17&amp;EA18&amp;EA19="YYYY","Y","N"))</f>
      </c>
      <c r="EB41" s="2">
        <f t="shared" si="13"/>
      </c>
      <c r="EC41" s="2">
        <f t="shared" si="13"/>
      </c>
      <c r="ED41" s="2">
        <f t="shared" si="13"/>
      </c>
      <c r="EE41" s="2">
        <f t="shared" si="13"/>
      </c>
      <c r="EF41" s="2">
        <f t="shared" si="13"/>
      </c>
      <c r="EG41" s="2">
        <f t="shared" si="13"/>
      </c>
      <c r="EH41" s="2">
        <f t="shared" si="13"/>
      </c>
      <c r="EI41" s="2">
        <f t="shared" si="13"/>
      </c>
      <c r="EJ41" s="2">
        <f t="shared" si="13"/>
      </c>
      <c r="EK41" s="2">
        <f t="shared" si="13"/>
      </c>
      <c r="EL41" s="2">
        <f t="shared" si="13"/>
      </c>
      <c r="EM41" s="2">
        <f t="shared" si="13"/>
      </c>
      <c r="EN41" s="2">
        <f t="shared" si="13"/>
      </c>
      <c r="EO41" s="2">
        <f t="shared" si="13"/>
      </c>
      <c r="EP41" s="2">
        <f t="shared" si="13"/>
      </c>
      <c r="EQ41" s="2">
        <f t="shared" si="13"/>
      </c>
      <c r="ER41" s="2">
        <f t="shared" si="13"/>
      </c>
      <c r="ES41" s="2">
        <f t="shared" si="13"/>
      </c>
      <c r="ET41" s="2">
        <f t="shared" si="13"/>
      </c>
      <c r="EU41" s="2">
        <f t="shared" si="13"/>
      </c>
      <c r="EV41" s="2">
        <f t="shared" si="13"/>
      </c>
      <c r="EW41" s="2">
        <f t="shared" si="13"/>
      </c>
      <c r="EX41" s="2">
        <f t="shared" si="13"/>
      </c>
      <c r="EY41" s="2">
        <f t="shared" si="13"/>
      </c>
      <c r="EZ41" s="2">
        <f t="shared" si="13"/>
      </c>
      <c r="FA41" s="2">
        <f t="shared" si="13"/>
      </c>
      <c r="FB41" s="2">
        <f t="shared" si="13"/>
      </c>
      <c r="FC41" s="2">
        <f t="shared" si="13"/>
      </c>
      <c r="FD41" s="2">
        <f t="shared" si="13"/>
      </c>
      <c r="FE41" s="2">
        <f t="shared" si="13"/>
      </c>
      <c r="FF41" s="2">
        <f t="shared" si="13"/>
      </c>
      <c r="FG41" s="2">
        <f t="shared" si="13"/>
      </c>
      <c r="FH41" s="2">
        <f t="shared" si="13"/>
      </c>
      <c r="FI41" s="2">
        <f t="shared" si="13"/>
      </c>
      <c r="FJ41" s="2">
        <f t="shared" si="13"/>
      </c>
      <c r="FK41" s="2">
        <f t="shared" si="13"/>
      </c>
      <c r="FL41" s="2">
        <f t="shared" si="13"/>
      </c>
      <c r="FM41" s="2">
        <f t="shared" si="13"/>
      </c>
      <c r="FN41" s="2">
        <f t="shared" si="13"/>
      </c>
      <c r="FO41" s="2">
        <f t="shared" si="13"/>
      </c>
      <c r="FP41" s="2">
        <f t="shared" si="13"/>
      </c>
      <c r="FQ41" s="2">
        <f t="shared" si="13"/>
      </c>
      <c r="FR41" s="2">
        <f t="shared" si="13"/>
      </c>
      <c r="FS41" s="2">
        <f t="shared" si="13"/>
      </c>
      <c r="FT41" s="2">
        <f t="shared" si="13"/>
      </c>
      <c r="FU41" s="2">
        <f t="shared" si="13"/>
      </c>
      <c r="FV41" s="2">
        <f t="shared" si="13"/>
      </c>
      <c r="FW41" s="2">
        <f t="shared" si="13"/>
      </c>
      <c r="FX41" s="2">
        <f t="shared" si="13"/>
      </c>
      <c r="FY41" s="2">
        <f t="shared" si="13"/>
      </c>
      <c r="FZ41" s="2">
        <f t="shared" si="13"/>
      </c>
      <c r="GA41" s="2">
        <f t="shared" si="13"/>
      </c>
      <c r="GB41" s="2">
        <f t="shared" si="13"/>
      </c>
      <c r="GC41" s="2">
        <f t="shared" si="13"/>
      </c>
      <c r="GD41" s="2">
        <f t="shared" si="13"/>
      </c>
      <c r="GE41" s="2">
        <f t="shared" si="13"/>
      </c>
      <c r="GF41" s="2">
        <f t="shared" si="13"/>
      </c>
      <c r="GG41" s="2">
        <f t="shared" si="13"/>
      </c>
      <c r="GH41" s="2">
        <f t="shared" si="13"/>
      </c>
      <c r="GI41" s="2">
        <f t="shared" si="13"/>
      </c>
      <c r="GJ41" s="2">
        <f t="shared" si="13"/>
      </c>
      <c r="GK41" s="2">
        <f t="shared" si="13"/>
      </c>
      <c r="GL41" s="2">
        <f t="shared" si="13"/>
      </c>
      <c r="GM41" s="2">
        <f aca="true" t="shared" si="14" ref="GM41:IV41">IF(GM2="","",IF(GM16&amp;GM17&amp;GM18&amp;GM19="YYYY","Y","N"))</f>
      </c>
      <c r="GN41" s="2">
        <f t="shared" si="14"/>
      </c>
      <c r="GO41" s="2">
        <f t="shared" si="14"/>
      </c>
      <c r="GP41" s="2">
        <f t="shared" si="14"/>
      </c>
      <c r="GQ41" s="2">
        <f t="shared" si="14"/>
      </c>
      <c r="GR41" s="2">
        <f t="shared" si="14"/>
      </c>
      <c r="GS41" s="2">
        <f t="shared" si="14"/>
      </c>
      <c r="GT41" s="2">
        <f t="shared" si="14"/>
      </c>
      <c r="GU41" s="2">
        <f t="shared" si="14"/>
      </c>
      <c r="GV41" s="2">
        <f t="shared" si="14"/>
      </c>
      <c r="GW41" s="2">
        <f t="shared" si="14"/>
      </c>
      <c r="GX41" s="2">
        <f t="shared" si="14"/>
      </c>
      <c r="GY41" s="2">
        <f t="shared" si="14"/>
      </c>
      <c r="GZ41" s="2">
        <f t="shared" si="14"/>
      </c>
      <c r="HA41" s="2">
        <f t="shared" si="14"/>
      </c>
      <c r="HB41" s="2">
        <f t="shared" si="14"/>
      </c>
      <c r="HC41" s="2">
        <f t="shared" si="14"/>
      </c>
      <c r="HD41" s="2">
        <f t="shared" si="14"/>
      </c>
      <c r="HE41" s="2">
        <f t="shared" si="14"/>
      </c>
      <c r="HF41" s="2">
        <f t="shared" si="14"/>
      </c>
      <c r="HG41" s="2">
        <f t="shared" si="14"/>
      </c>
      <c r="HH41" s="2">
        <f t="shared" si="14"/>
      </c>
      <c r="HI41" s="2">
        <f t="shared" si="14"/>
      </c>
      <c r="HJ41" s="2">
        <f t="shared" si="14"/>
      </c>
      <c r="HK41" s="2">
        <f t="shared" si="14"/>
      </c>
      <c r="HL41" s="2">
        <f t="shared" si="14"/>
      </c>
      <c r="HM41" s="2">
        <f t="shared" si="14"/>
      </c>
      <c r="HN41" s="2">
        <f t="shared" si="14"/>
      </c>
      <c r="HO41" s="2">
        <f t="shared" si="14"/>
      </c>
      <c r="HP41" s="2">
        <f t="shared" si="14"/>
      </c>
      <c r="HQ41" s="2">
        <f t="shared" si="14"/>
      </c>
      <c r="HR41" s="2">
        <f t="shared" si="14"/>
      </c>
      <c r="HS41" s="2">
        <f t="shared" si="14"/>
      </c>
      <c r="HT41" s="2">
        <f t="shared" si="14"/>
      </c>
      <c r="HU41" s="2">
        <f t="shared" si="14"/>
      </c>
      <c r="HV41" s="2">
        <f t="shared" si="14"/>
      </c>
      <c r="HW41" s="2">
        <f t="shared" si="14"/>
      </c>
      <c r="HX41" s="2">
        <f t="shared" si="14"/>
      </c>
      <c r="HY41" s="2">
        <f t="shared" si="14"/>
      </c>
      <c r="HZ41" s="2">
        <f t="shared" si="14"/>
      </c>
      <c r="IA41" s="2">
        <f t="shared" si="14"/>
      </c>
      <c r="IB41" s="2">
        <f t="shared" si="14"/>
      </c>
      <c r="IC41" s="2">
        <f t="shared" si="14"/>
      </c>
      <c r="ID41" s="2">
        <f t="shared" si="14"/>
      </c>
      <c r="IE41" s="2">
        <f t="shared" si="14"/>
      </c>
      <c r="IF41" s="2">
        <f t="shared" si="14"/>
      </c>
      <c r="IG41" s="2">
        <f t="shared" si="14"/>
      </c>
      <c r="IH41" s="2">
        <f t="shared" si="14"/>
      </c>
      <c r="II41" s="2">
        <f t="shared" si="14"/>
      </c>
      <c r="IJ41" s="2">
        <f t="shared" si="14"/>
      </c>
      <c r="IK41" s="2">
        <f t="shared" si="14"/>
      </c>
      <c r="IL41" s="2">
        <f t="shared" si="14"/>
      </c>
      <c r="IM41" s="2">
        <f t="shared" si="14"/>
      </c>
      <c r="IN41" s="2">
        <f t="shared" si="14"/>
      </c>
      <c r="IO41" s="2">
        <f t="shared" si="14"/>
      </c>
      <c r="IP41" s="2">
        <f t="shared" si="14"/>
      </c>
      <c r="IQ41" s="2">
        <f t="shared" si="14"/>
      </c>
      <c r="IR41" s="2">
        <f t="shared" si="14"/>
      </c>
      <c r="IS41" s="2">
        <f t="shared" si="14"/>
      </c>
      <c r="IT41" s="2">
        <f t="shared" si="14"/>
      </c>
      <c r="IU41" s="2">
        <f t="shared" si="14"/>
      </c>
      <c r="IV41" s="2">
        <f t="shared" si="14"/>
      </c>
    </row>
    <row r="42" spans="1:256" ht="12.75">
      <c r="A42" s="1" t="s">
        <v>118</v>
      </c>
      <c r="B42" s="2" t="str">
        <f>IF(B2="","",IF(B22&amp;B23&amp;B24&amp;B25="YYYY","Y","N"))</f>
        <v>N</v>
      </c>
      <c r="C42" s="2" t="str">
        <f aca="true" t="shared" si="15" ref="C42:Q42">IF(C2="","",IF(C22&amp;C23&amp;C24&amp;C25="YYYY","Y","N"))</f>
        <v>Y</v>
      </c>
      <c r="D42" s="2" t="str">
        <f t="shared" si="15"/>
        <v>N</v>
      </c>
      <c r="E42" s="2" t="str">
        <f t="shared" si="15"/>
        <v>N</v>
      </c>
      <c r="F42" s="2" t="str">
        <f t="shared" si="15"/>
        <v>Y</v>
      </c>
      <c r="G42" s="2" t="str">
        <f t="shared" si="15"/>
        <v>Y</v>
      </c>
      <c r="H42" s="2" t="str">
        <f t="shared" si="15"/>
        <v>Y</v>
      </c>
      <c r="I42" s="2" t="str">
        <f t="shared" si="15"/>
        <v>Y</v>
      </c>
      <c r="J42" s="2" t="str">
        <f t="shared" si="15"/>
        <v>N</v>
      </c>
      <c r="K42" s="2" t="str">
        <f t="shared" si="15"/>
        <v>Y</v>
      </c>
      <c r="L42" s="2" t="str">
        <f t="shared" si="15"/>
        <v>Y</v>
      </c>
      <c r="M42" s="2" t="str">
        <f t="shared" si="15"/>
        <v>N</v>
      </c>
      <c r="N42" s="2" t="str">
        <f t="shared" si="15"/>
        <v>N</v>
      </c>
      <c r="O42" s="2" t="str">
        <f t="shared" si="15"/>
        <v>Y</v>
      </c>
      <c r="P42" s="2" t="str">
        <f t="shared" si="15"/>
        <v>N</v>
      </c>
      <c r="Q42" s="2" t="str">
        <f t="shared" si="15"/>
        <v>Y</v>
      </c>
      <c r="R42" s="2">
        <f aca="true" t="shared" si="16" ref="R42:BN42">IF(R2="","",IF(R22&amp;R23&amp;R24&amp;R25="YYYY","Y","N"))</f>
      </c>
      <c r="S42" s="2">
        <f t="shared" si="16"/>
      </c>
      <c r="T42" s="2">
        <f t="shared" si="16"/>
      </c>
      <c r="U42" s="2">
        <f t="shared" si="16"/>
      </c>
      <c r="V42" s="2">
        <f t="shared" si="16"/>
      </c>
      <c r="W42" s="2">
        <f t="shared" si="16"/>
      </c>
      <c r="X42" s="2">
        <f t="shared" si="16"/>
      </c>
      <c r="Y42" s="2">
        <f t="shared" si="16"/>
      </c>
      <c r="Z42" s="2">
        <f t="shared" si="16"/>
      </c>
      <c r="AA42" s="2">
        <f t="shared" si="16"/>
      </c>
      <c r="AB42" s="2">
        <f t="shared" si="16"/>
      </c>
      <c r="AC42" s="2">
        <f t="shared" si="16"/>
      </c>
      <c r="AD42" s="2">
        <f t="shared" si="16"/>
      </c>
      <c r="AE42" s="2">
        <f t="shared" si="16"/>
      </c>
      <c r="AF42" s="2">
        <f t="shared" si="16"/>
      </c>
      <c r="AG42" s="2">
        <f t="shared" si="16"/>
      </c>
      <c r="AH42" s="2">
        <f t="shared" si="16"/>
      </c>
      <c r="AI42" s="2">
        <f t="shared" si="16"/>
      </c>
      <c r="AJ42" s="2">
        <f t="shared" si="16"/>
      </c>
      <c r="AK42" s="2">
        <f t="shared" si="16"/>
      </c>
      <c r="AL42" s="2">
        <f t="shared" si="16"/>
      </c>
      <c r="AM42" s="2">
        <f t="shared" si="16"/>
      </c>
      <c r="AN42" s="2">
        <f t="shared" si="16"/>
      </c>
      <c r="AO42" s="2">
        <f t="shared" si="16"/>
      </c>
      <c r="AP42" s="2">
        <f t="shared" si="16"/>
      </c>
      <c r="AQ42" s="2">
        <f t="shared" si="16"/>
      </c>
      <c r="AR42" s="2">
        <f t="shared" si="16"/>
      </c>
      <c r="AS42" s="2">
        <f t="shared" si="16"/>
      </c>
      <c r="AT42" s="2">
        <f t="shared" si="16"/>
      </c>
      <c r="AU42" s="2">
        <f t="shared" si="16"/>
      </c>
      <c r="AV42" s="2">
        <f t="shared" si="16"/>
      </c>
      <c r="AW42" s="2">
        <f t="shared" si="16"/>
      </c>
      <c r="AX42" s="2">
        <f t="shared" si="16"/>
      </c>
      <c r="AY42" s="2">
        <f t="shared" si="16"/>
      </c>
      <c r="AZ42" s="2">
        <f t="shared" si="16"/>
      </c>
      <c r="BA42" s="2">
        <f t="shared" si="16"/>
      </c>
      <c r="BB42" s="2">
        <f t="shared" si="16"/>
      </c>
      <c r="BC42" s="2">
        <f t="shared" si="16"/>
      </c>
      <c r="BD42" s="2">
        <f t="shared" si="16"/>
      </c>
      <c r="BE42" s="2">
        <f t="shared" si="16"/>
      </c>
      <c r="BF42" s="2">
        <f t="shared" si="16"/>
      </c>
      <c r="BG42" s="2">
        <f t="shared" si="16"/>
      </c>
      <c r="BH42" s="2">
        <f t="shared" si="16"/>
      </c>
      <c r="BI42" s="2">
        <f t="shared" si="16"/>
      </c>
      <c r="BJ42" s="2">
        <f t="shared" si="16"/>
      </c>
      <c r="BK42" s="2">
        <f t="shared" si="16"/>
      </c>
      <c r="BL42" s="2">
        <f t="shared" si="16"/>
      </c>
      <c r="BM42" s="2">
        <f t="shared" si="16"/>
      </c>
      <c r="BN42" s="2">
        <f t="shared" si="16"/>
      </c>
      <c r="BO42" s="2">
        <f aca="true" t="shared" si="17" ref="BO42:DZ42">IF(BO2="","",IF(BO22&amp;BO23&amp;BO24&amp;BO25="YYYY","Y","N"))</f>
      </c>
      <c r="BP42" s="2">
        <f t="shared" si="17"/>
      </c>
      <c r="BQ42" s="2">
        <f t="shared" si="17"/>
      </c>
      <c r="BR42" s="2">
        <f t="shared" si="17"/>
      </c>
      <c r="BS42" s="2">
        <f t="shared" si="17"/>
      </c>
      <c r="BT42" s="2">
        <f t="shared" si="17"/>
      </c>
      <c r="BU42" s="2">
        <f t="shared" si="17"/>
      </c>
      <c r="BV42" s="2">
        <f t="shared" si="17"/>
      </c>
      <c r="BW42" s="2">
        <f t="shared" si="17"/>
      </c>
      <c r="BX42" s="2">
        <f t="shared" si="17"/>
      </c>
      <c r="BY42" s="2">
        <f t="shared" si="17"/>
      </c>
      <c r="BZ42" s="2">
        <f t="shared" si="17"/>
      </c>
      <c r="CA42" s="2">
        <f t="shared" si="17"/>
      </c>
      <c r="CB42" s="2">
        <f t="shared" si="17"/>
      </c>
      <c r="CC42" s="2">
        <f t="shared" si="17"/>
      </c>
      <c r="CD42" s="2">
        <f t="shared" si="17"/>
      </c>
      <c r="CE42" s="2">
        <f t="shared" si="17"/>
      </c>
      <c r="CF42" s="2">
        <f t="shared" si="17"/>
      </c>
      <c r="CG42" s="2">
        <f t="shared" si="17"/>
      </c>
      <c r="CH42" s="2">
        <f t="shared" si="17"/>
      </c>
      <c r="CI42" s="2">
        <f t="shared" si="17"/>
      </c>
      <c r="CJ42" s="2">
        <f t="shared" si="17"/>
      </c>
      <c r="CK42" s="2">
        <f t="shared" si="17"/>
      </c>
      <c r="CL42" s="2">
        <f t="shared" si="17"/>
      </c>
      <c r="CM42" s="2">
        <f t="shared" si="17"/>
      </c>
      <c r="CN42" s="2">
        <f t="shared" si="17"/>
      </c>
      <c r="CO42" s="2">
        <f t="shared" si="17"/>
      </c>
      <c r="CP42" s="2">
        <f t="shared" si="17"/>
      </c>
      <c r="CQ42" s="2">
        <f t="shared" si="17"/>
      </c>
      <c r="CR42" s="2">
        <f t="shared" si="17"/>
      </c>
      <c r="CS42" s="2">
        <f t="shared" si="17"/>
      </c>
      <c r="CT42" s="2">
        <f t="shared" si="17"/>
      </c>
      <c r="CU42" s="2">
        <f t="shared" si="17"/>
      </c>
      <c r="CV42" s="2">
        <f t="shared" si="17"/>
      </c>
      <c r="CW42" s="2">
        <f t="shared" si="17"/>
      </c>
      <c r="CX42" s="2">
        <f t="shared" si="17"/>
      </c>
      <c r="CY42" s="2">
        <f t="shared" si="17"/>
      </c>
      <c r="CZ42" s="2">
        <f t="shared" si="17"/>
      </c>
      <c r="DA42" s="2">
        <f t="shared" si="17"/>
      </c>
      <c r="DB42" s="2">
        <f t="shared" si="17"/>
      </c>
      <c r="DC42" s="2">
        <f t="shared" si="17"/>
      </c>
      <c r="DD42" s="2">
        <f t="shared" si="17"/>
      </c>
      <c r="DE42" s="2">
        <f t="shared" si="17"/>
      </c>
      <c r="DF42" s="2">
        <f t="shared" si="17"/>
      </c>
      <c r="DG42" s="2">
        <f t="shared" si="17"/>
      </c>
      <c r="DH42" s="2">
        <f t="shared" si="17"/>
      </c>
      <c r="DI42" s="2">
        <f t="shared" si="17"/>
      </c>
      <c r="DJ42" s="2">
        <f t="shared" si="17"/>
      </c>
      <c r="DK42" s="2">
        <f t="shared" si="17"/>
      </c>
      <c r="DL42" s="2">
        <f t="shared" si="17"/>
      </c>
      <c r="DM42" s="2">
        <f t="shared" si="17"/>
      </c>
      <c r="DN42" s="2">
        <f t="shared" si="17"/>
      </c>
      <c r="DO42" s="2">
        <f t="shared" si="17"/>
      </c>
      <c r="DP42" s="2">
        <f t="shared" si="17"/>
      </c>
      <c r="DQ42" s="2">
        <f t="shared" si="17"/>
      </c>
      <c r="DR42" s="2">
        <f t="shared" si="17"/>
      </c>
      <c r="DS42" s="2">
        <f t="shared" si="17"/>
      </c>
      <c r="DT42" s="2">
        <f t="shared" si="17"/>
      </c>
      <c r="DU42" s="2">
        <f t="shared" si="17"/>
      </c>
      <c r="DV42" s="2">
        <f t="shared" si="17"/>
      </c>
      <c r="DW42" s="2">
        <f t="shared" si="17"/>
      </c>
      <c r="DX42" s="2">
        <f t="shared" si="17"/>
      </c>
      <c r="DY42" s="2">
        <f t="shared" si="17"/>
      </c>
      <c r="DZ42" s="2">
        <f t="shared" si="17"/>
      </c>
      <c r="EA42" s="2">
        <f aca="true" t="shared" si="18" ref="EA42:GL42">IF(EA2="","",IF(EA22&amp;EA23&amp;EA24&amp;EA25="YYYY","Y","N"))</f>
      </c>
      <c r="EB42" s="2">
        <f t="shared" si="18"/>
      </c>
      <c r="EC42" s="2">
        <f t="shared" si="18"/>
      </c>
      <c r="ED42" s="2">
        <f t="shared" si="18"/>
      </c>
      <c r="EE42" s="2">
        <f t="shared" si="18"/>
      </c>
      <c r="EF42" s="2">
        <f t="shared" si="18"/>
      </c>
      <c r="EG42" s="2">
        <f t="shared" si="18"/>
      </c>
      <c r="EH42" s="2">
        <f t="shared" si="18"/>
      </c>
      <c r="EI42" s="2">
        <f t="shared" si="18"/>
      </c>
      <c r="EJ42" s="2">
        <f t="shared" si="18"/>
      </c>
      <c r="EK42" s="2">
        <f t="shared" si="18"/>
      </c>
      <c r="EL42" s="2">
        <f t="shared" si="18"/>
      </c>
      <c r="EM42" s="2">
        <f t="shared" si="18"/>
      </c>
      <c r="EN42" s="2">
        <f t="shared" si="18"/>
      </c>
      <c r="EO42" s="2">
        <f t="shared" si="18"/>
      </c>
      <c r="EP42" s="2">
        <f t="shared" si="18"/>
      </c>
      <c r="EQ42" s="2">
        <f t="shared" si="18"/>
      </c>
      <c r="ER42" s="2">
        <f t="shared" si="18"/>
      </c>
      <c r="ES42" s="2">
        <f t="shared" si="18"/>
      </c>
      <c r="ET42" s="2">
        <f t="shared" si="18"/>
      </c>
      <c r="EU42" s="2">
        <f t="shared" si="18"/>
      </c>
      <c r="EV42" s="2">
        <f t="shared" si="18"/>
      </c>
      <c r="EW42" s="2">
        <f t="shared" si="18"/>
      </c>
      <c r="EX42" s="2">
        <f t="shared" si="18"/>
      </c>
      <c r="EY42" s="2">
        <f t="shared" si="18"/>
      </c>
      <c r="EZ42" s="2">
        <f t="shared" si="18"/>
      </c>
      <c r="FA42" s="2">
        <f t="shared" si="18"/>
      </c>
      <c r="FB42" s="2">
        <f t="shared" si="18"/>
      </c>
      <c r="FC42" s="2">
        <f t="shared" si="18"/>
      </c>
      <c r="FD42" s="2">
        <f t="shared" si="18"/>
      </c>
      <c r="FE42" s="2">
        <f t="shared" si="18"/>
      </c>
      <c r="FF42" s="2">
        <f t="shared" si="18"/>
      </c>
      <c r="FG42" s="2">
        <f t="shared" si="18"/>
      </c>
      <c r="FH42" s="2">
        <f t="shared" si="18"/>
      </c>
      <c r="FI42" s="2">
        <f t="shared" si="18"/>
      </c>
      <c r="FJ42" s="2">
        <f t="shared" si="18"/>
      </c>
      <c r="FK42" s="2">
        <f t="shared" si="18"/>
      </c>
      <c r="FL42" s="2">
        <f t="shared" si="18"/>
      </c>
      <c r="FM42" s="2">
        <f t="shared" si="18"/>
      </c>
      <c r="FN42" s="2">
        <f t="shared" si="18"/>
      </c>
      <c r="FO42" s="2">
        <f t="shared" si="18"/>
      </c>
      <c r="FP42" s="2">
        <f t="shared" si="18"/>
      </c>
      <c r="FQ42" s="2">
        <f t="shared" si="18"/>
      </c>
      <c r="FR42" s="2">
        <f t="shared" si="18"/>
      </c>
      <c r="FS42" s="2">
        <f t="shared" si="18"/>
      </c>
      <c r="FT42" s="2">
        <f t="shared" si="18"/>
      </c>
      <c r="FU42" s="2">
        <f t="shared" si="18"/>
      </c>
      <c r="FV42" s="2">
        <f t="shared" si="18"/>
      </c>
      <c r="FW42" s="2">
        <f t="shared" si="18"/>
      </c>
      <c r="FX42" s="2">
        <f t="shared" si="18"/>
      </c>
      <c r="FY42" s="2">
        <f t="shared" si="18"/>
      </c>
      <c r="FZ42" s="2">
        <f t="shared" si="18"/>
      </c>
      <c r="GA42" s="2">
        <f t="shared" si="18"/>
      </c>
      <c r="GB42" s="2">
        <f t="shared" si="18"/>
      </c>
      <c r="GC42" s="2">
        <f t="shared" si="18"/>
      </c>
      <c r="GD42" s="2">
        <f t="shared" si="18"/>
      </c>
      <c r="GE42" s="2">
        <f t="shared" si="18"/>
      </c>
      <c r="GF42" s="2">
        <f t="shared" si="18"/>
      </c>
      <c r="GG42" s="2">
        <f t="shared" si="18"/>
      </c>
      <c r="GH42" s="2">
        <f t="shared" si="18"/>
      </c>
      <c r="GI42" s="2">
        <f t="shared" si="18"/>
      </c>
      <c r="GJ42" s="2">
        <f t="shared" si="18"/>
      </c>
      <c r="GK42" s="2">
        <f t="shared" si="18"/>
      </c>
      <c r="GL42" s="2">
        <f t="shared" si="18"/>
      </c>
      <c r="GM42" s="2">
        <f aca="true" t="shared" si="19" ref="GM42:IV42">IF(GM2="","",IF(GM22&amp;GM23&amp;GM24&amp;GM25="YYYY","Y","N"))</f>
      </c>
      <c r="GN42" s="2">
        <f t="shared" si="19"/>
      </c>
      <c r="GO42" s="2">
        <f t="shared" si="19"/>
      </c>
      <c r="GP42" s="2">
        <f t="shared" si="19"/>
      </c>
      <c r="GQ42" s="2">
        <f t="shared" si="19"/>
      </c>
      <c r="GR42" s="2">
        <f t="shared" si="19"/>
      </c>
      <c r="GS42" s="2">
        <f t="shared" si="19"/>
      </c>
      <c r="GT42" s="2">
        <f t="shared" si="19"/>
      </c>
      <c r="GU42" s="2">
        <f t="shared" si="19"/>
      </c>
      <c r="GV42" s="2">
        <f t="shared" si="19"/>
      </c>
      <c r="GW42" s="2">
        <f t="shared" si="19"/>
      </c>
      <c r="GX42" s="2">
        <f t="shared" si="19"/>
      </c>
      <c r="GY42" s="2">
        <f t="shared" si="19"/>
      </c>
      <c r="GZ42" s="2">
        <f t="shared" si="19"/>
      </c>
      <c r="HA42" s="2">
        <f t="shared" si="19"/>
      </c>
      <c r="HB42" s="2">
        <f t="shared" si="19"/>
      </c>
      <c r="HC42" s="2">
        <f t="shared" si="19"/>
      </c>
      <c r="HD42" s="2">
        <f t="shared" si="19"/>
      </c>
      <c r="HE42" s="2">
        <f t="shared" si="19"/>
      </c>
      <c r="HF42" s="2">
        <f t="shared" si="19"/>
      </c>
      <c r="HG42" s="2">
        <f t="shared" si="19"/>
      </c>
      <c r="HH42" s="2">
        <f t="shared" si="19"/>
      </c>
      <c r="HI42" s="2">
        <f t="shared" si="19"/>
      </c>
      <c r="HJ42" s="2">
        <f t="shared" si="19"/>
      </c>
      <c r="HK42" s="2">
        <f t="shared" si="19"/>
      </c>
      <c r="HL42" s="2">
        <f t="shared" si="19"/>
      </c>
      <c r="HM42" s="2">
        <f t="shared" si="19"/>
      </c>
      <c r="HN42" s="2">
        <f t="shared" si="19"/>
      </c>
      <c r="HO42" s="2">
        <f t="shared" si="19"/>
      </c>
      <c r="HP42" s="2">
        <f t="shared" si="19"/>
      </c>
      <c r="HQ42" s="2">
        <f t="shared" si="19"/>
      </c>
      <c r="HR42" s="2">
        <f t="shared" si="19"/>
      </c>
      <c r="HS42" s="2">
        <f t="shared" si="19"/>
      </c>
      <c r="HT42" s="2">
        <f t="shared" si="19"/>
      </c>
      <c r="HU42" s="2">
        <f t="shared" si="19"/>
      </c>
      <c r="HV42" s="2">
        <f t="shared" si="19"/>
      </c>
      <c r="HW42" s="2">
        <f t="shared" si="19"/>
      </c>
      <c r="HX42" s="2">
        <f t="shared" si="19"/>
      </c>
      <c r="HY42" s="2">
        <f t="shared" si="19"/>
      </c>
      <c r="HZ42" s="2">
        <f t="shared" si="19"/>
      </c>
      <c r="IA42" s="2">
        <f t="shared" si="19"/>
      </c>
      <c r="IB42" s="2">
        <f t="shared" si="19"/>
      </c>
      <c r="IC42" s="2">
        <f t="shared" si="19"/>
      </c>
      <c r="ID42" s="2">
        <f t="shared" si="19"/>
      </c>
      <c r="IE42" s="2">
        <f t="shared" si="19"/>
      </c>
      <c r="IF42" s="2">
        <f t="shared" si="19"/>
      </c>
      <c r="IG42" s="2">
        <f t="shared" si="19"/>
      </c>
      <c r="IH42" s="2">
        <f t="shared" si="19"/>
      </c>
      <c r="II42" s="2">
        <f t="shared" si="19"/>
      </c>
      <c r="IJ42" s="2">
        <f t="shared" si="19"/>
      </c>
      <c r="IK42" s="2">
        <f t="shared" si="19"/>
      </c>
      <c r="IL42" s="2">
        <f t="shared" si="19"/>
      </c>
      <c r="IM42" s="2">
        <f t="shared" si="19"/>
      </c>
      <c r="IN42" s="2">
        <f t="shared" si="19"/>
      </c>
      <c r="IO42" s="2">
        <f t="shared" si="19"/>
      </c>
      <c r="IP42" s="2">
        <f t="shared" si="19"/>
      </c>
      <c r="IQ42" s="2">
        <f t="shared" si="19"/>
      </c>
      <c r="IR42" s="2">
        <f t="shared" si="19"/>
      </c>
      <c r="IS42" s="2">
        <f t="shared" si="19"/>
      </c>
      <c r="IT42" s="2">
        <f t="shared" si="19"/>
      </c>
      <c r="IU42" s="2">
        <f t="shared" si="19"/>
      </c>
      <c r="IV42" s="2">
        <f t="shared" si="19"/>
      </c>
    </row>
    <row r="43" spans="1:256" ht="12.75">
      <c r="A43" s="1" t="s">
        <v>119</v>
      </c>
      <c r="B43" s="2" t="str">
        <f>IF(B2="","",IF(B28&amp;B29&amp;B30&amp;B31="YYYY","Y","N"))</f>
        <v>Y</v>
      </c>
      <c r="C43" s="2" t="str">
        <f aca="true" t="shared" si="20" ref="C43:Q43">IF(C2="","",IF(C28&amp;C29&amp;C30&amp;C31="YYYY","Y","N"))</f>
        <v>Y</v>
      </c>
      <c r="D43" s="2" t="str">
        <f t="shared" si="20"/>
        <v>N</v>
      </c>
      <c r="E43" s="2" t="str">
        <f t="shared" si="20"/>
        <v>Y</v>
      </c>
      <c r="F43" s="2" t="str">
        <f t="shared" si="20"/>
        <v>Y</v>
      </c>
      <c r="G43" s="2" t="str">
        <f t="shared" si="20"/>
        <v>N</v>
      </c>
      <c r="H43" s="2" t="str">
        <f t="shared" si="20"/>
        <v>Y</v>
      </c>
      <c r="I43" s="2" t="str">
        <f t="shared" si="20"/>
        <v>Y</v>
      </c>
      <c r="J43" s="2" t="str">
        <f t="shared" si="20"/>
        <v>Y</v>
      </c>
      <c r="K43" s="2" t="str">
        <f t="shared" si="20"/>
        <v>Y</v>
      </c>
      <c r="L43" s="2" t="str">
        <f t="shared" si="20"/>
        <v>Y</v>
      </c>
      <c r="M43" s="2" t="str">
        <f t="shared" si="20"/>
        <v>Y</v>
      </c>
      <c r="N43" s="2" t="str">
        <f t="shared" si="20"/>
        <v>N</v>
      </c>
      <c r="O43" s="2" t="str">
        <f t="shared" si="20"/>
        <v>Y</v>
      </c>
      <c r="P43" s="2" t="str">
        <f t="shared" si="20"/>
        <v>Y</v>
      </c>
      <c r="Q43" s="2" t="str">
        <f t="shared" si="20"/>
        <v>Y</v>
      </c>
      <c r="R43" s="2">
        <f aca="true" t="shared" si="21" ref="R43:BN43">IF(R2="","",IF(R28&amp;R29&amp;R30&amp;R31="YYYY","Y","N"))</f>
      </c>
      <c r="S43" s="2">
        <f t="shared" si="21"/>
      </c>
      <c r="T43" s="2">
        <f t="shared" si="21"/>
      </c>
      <c r="U43" s="2">
        <f t="shared" si="21"/>
      </c>
      <c r="V43" s="2">
        <f t="shared" si="21"/>
      </c>
      <c r="W43" s="2">
        <f t="shared" si="21"/>
      </c>
      <c r="X43" s="2">
        <f t="shared" si="21"/>
      </c>
      <c r="Y43" s="2">
        <f t="shared" si="21"/>
      </c>
      <c r="Z43" s="2">
        <f t="shared" si="21"/>
      </c>
      <c r="AA43" s="2">
        <f t="shared" si="21"/>
      </c>
      <c r="AB43" s="2">
        <f t="shared" si="21"/>
      </c>
      <c r="AC43" s="2">
        <f t="shared" si="21"/>
      </c>
      <c r="AD43" s="2">
        <f t="shared" si="21"/>
      </c>
      <c r="AE43" s="2">
        <f t="shared" si="21"/>
      </c>
      <c r="AF43" s="2">
        <f t="shared" si="21"/>
      </c>
      <c r="AG43" s="2">
        <f t="shared" si="21"/>
      </c>
      <c r="AH43" s="2">
        <f t="shared" si="21"/>
      </c>
      <c r="AI43" s="2">
        <f t="shared" si="21"/>
      </c>
      <c r="AJ43" s="2">
        <f t="shared" si="21"/>
      </c>
      <c r="AK43" s="2">
        <f t="shared" si="21"/>
      </c>
      <c r="AL43" s="2">
        <f t="shared" si="21"/>
      </c>
      <c r="AM43" s="2">
        <f t="shared" si="21"/>
      </c>
      <c r="AN43" s="2">
        <f t="shared" si="21"/>
      </c>
      <c r="AO43" s="2">
        <f t="shared" si="21"/>
      </c>
      <c r="AP43" s="2">
        <f t="shared" si="21"/>
      </c>
      <c r="AQ43" s="2">
        <f t="shared" si="21"/>
      </c>
      <c r="AR43" s="2">
        <f t="shared" si="21"/>
      </c>
      <c r="AS43" s="2">
        <f t="shared" si="21"/>
      </c>
      <c r="AT43" s="2">
        <f t="shared" si="21"/>
      </c>
      <c r="AU43" s="2">
        <f t="shared" si="21"/>
      </c>
      <c r="AV43" s="2">
        <f t="shared" si="21"/>
      </c>
      <c r="AW43" s="2">
        <f t="shared" si="21"/>
      </c>
      <c r="AX43" s="2">
        <f t="shared" si="21"/>
      </c>
      <c r="AY43" s="2">
        <f t="shared" si="21"/>
      </c>
      <c r="AZ43" s="2">
        <f t="shared" si="21"/>
      </c>
      <c r="BA43" s="2">
        <f t="shared" si="21"/>
      </c>
      <c r="BB43" s="2">
        <f t="shared" si="21"/>
      </c>
      <c r="BC43" s="2">
        <f t="shared" si="21"/>
      </c>
      <c r="BD43" s="2">
        <f t="shared" si="21"/>
      </c>
      <c r="BE43" s="2">
        <f t="shared" si="21"/>
      </c>
      <c r="BF43" s="2">
        <f t="shared" si="21"/>
      </c>
      <c r="BG43" s="2">
        <f t="shared" si="21"/>
      </c>
      <c r="BH43" s="2">
        <f t="shared" si="21"/>
      </c>
      <c r="BI43" s="2">
        <f t="shared" si="21"/>
      </c>
      <c r="BJ43" s="2">
        <f t="shared" si="21"/>
      </c>
      <c r="BK43" s="2">
        <f t="shared" si="21"/>
      </c>
      <c r="BL43" s="2">
        <f t="shared" si="21"/>
      </c>
      <c r="BM43" s="2">
        <f t="shared" si="21"/>
      </c>
      <c r="BN43" s="2">
        <f t="shared" si="21"/>
      </c>
      <c r="BO43" s="2">
        <f aca="true" t="shared" si="22" ref="BO43:DZ43">IF(BO2="","",IF(BO28&amp;BO29&amp;BO30&amp;BO31="YYYY","Y","N"))</f>
      </c>
      <c r="BP43" s="2">
        <f t="shared" si="22"/>
      </c>
      <c r="BQ43" s="2">
        <f t="shared" si="22"/>
      </c>
      <c r="BR43" s="2">
        <f t="shared" si="22"/>
      </c>
      <c r="BS43" s="2">
        <f t="shared" si="22"/>
      </c>
      <c r="BT43" s="2">
        <f t="shared" si="22"/>
      </c>
      <c r="BU43" s="2">
        <f t="shared" si="22"/>
      </c>
      <c r="BV43" s="2">
        <f t="shared" si="22"/>
      </c>
      <c r="BW43" s="2">
        <f t="shared" si="22"/>
      </c>
      <c r="BX43" s="2">
        <f t="shared" si="22"/>
      </c>
      <c r="BY43" s="2">
        <f t="shared" si="22"/>
      </c>
      <c r="BZ43" s="2">
        <f t="shared" si="22"/>
      </c>
      <c r="CA43" s="2">
        <f t="shared" si="22"/>
      </c>
      <c r="CB43" s="2">
        <f t="shared" si="22"/>
      </c>
      <c r="CC43" s="2">
        <f t="shared" si="22"/>
      </c>
      <c r="CD43" s="2">
        <f t="shared" si="22"/>
      </c>
      <c r="CE43" s="2">
        <f t="shared" si="22"/>
      </c>
      <c r="CF43" s="2">
        <f t="shared" si="22"/>
      </c>
      <c r="CG43" s="2">
        <f t="shared" si="22"/>
      </c>
      <c r="CH43" s="2">
        <f t="shared" si="22"/>
      </c>
      <c r="CI43" s="2">
        <f t="shared" si="22"/>
      </c>
      <c r="CJ43" s="2">
        <f t="shared" si="22"/>
      </c>
      <c r="CK43" s="2">
        <f t="shared" si="22"/>
      </c>
      <c r="CL43" s="2">
        <f t="shared" si="22"/>
      </c>
      <c r="CM43" s="2">
        <f t="shared" si="22"/>
      </c>
      <c r="CN43" s="2">
        <f t="shared" si="22"/>
      </c>
      <c r="CO43" s="2">
        <f t="shared" si="22"/>
      </c>
      <c r="CP43" s="2">
        <f t="shared" si="22"/>
      </c>
      <c r="CQ43" s="2">
        <f t="shared" si="22"/>
      </c>
      <c r="CR43" s="2">
        <f t="shared" si="22"/>
      </c>
      <c r="CS43" s="2">
        <f t="shared" si="22"/>
      </c>
      <c r="CT43" s="2">
        <f t="shared" si="22"/>
      </c>
      <c r="CU43" s="2">
        <f t="shared" si="22"/>
      </c>
      <c r="CV43" s="2">
        <f t="shared" si="22"/>
      </c>
      <c r="CW43" s="2">
        <f t="shared" si="22"/>
      </c>
      <c r="CX43" s="2">
        <f t="shared" si="22"/>
      </c>
      <c r="CY43" s="2">
        <f t="shared" si="22"/>
      </c>
      <c r="CZ43" s="2">
        <f t="shared" si="22"/>
      </c>
      <c r="DA43" s="2">
        <f t="shared" si="22"/>
      </c>
      <c r="DB43" s="2">
        <f t="shared" si="22"/>
      </c>
      <c r="DC43" s="2">
        <f t="shared" si="22"/>
      </c>
      <c r="DD43" s="2">
        <f t="shared" si="22"/>
      </c>
      <c r="DE43" s="2">
        <f t="shared" si="22"/>
      </c>
      <c r="DF43" s="2">
        <f t="shared" si="22"/>
      </c>
      <c r="DG43" s="2">
        <f t="shared" si="22"/>
      </c>
      <c r="DH43" s="2">
        <f t="shared" si="22"/>
      </c>
      <c r="DI43" s="2">
        <f t="shared" si="22"/>
      </c>
      <c r="DJ43" s="2">
        <f t="shared" si="22"/>
      </c>
      <c r="DK43" s="2">
        <f t="shared" si="22"/>
      </c>
      <c r="DL43" s="2">
        <f t="shared" si="22"/>
      </c>
      <c r="DM43" s="2">
        <f t="shared" si="22"/>
      </c>
      <c r="DN43" s="2">
        <f t="shared" si="22"/>
      </c>
      <c r="DO43" s="2">
        <f t="shared" si="22"/>
      </c>
      <c r="DP43" s="2">
        <f t="shared" si="22"/>
      </c>
      <c r="DQ43" s="2">
        <f t="shared" si="22"/>
      </c>
      <c r="DR43" s="2">
        <f t="shared" si="22"/>
      </c>
      <c r="DS43" s="2">
        <f t="shared" si="22"/>
      </c>
      <c r="DT43" s="2">
        <f t="shared" si="22"/>
      </c>
      <c r="DU43" s="2">
        <f t="shared" si="22"/>
      </c>
      <c r="DV43" s="2">
        <f t="shared" si="22"/>
      </c>
      <c r="DW43" s="2">
        <f t="shared" si="22"/>
      </c>
      <c r="DX43" s="2">
        <f t="shared" si="22"/>
      </c>
      <c r="DY43" s="2">
        <f t="shared" si="22"/>
      </c>
      <c r="DZ43" s="2">
        <f t="shared" si="22"/>
      </c>
      <c r="EA43" s="2">
        <f aca="true" t="shared" si="23" ref="EA43:GL43">IF(EA2="","",IF(EA28&amp;EA29&amp;EA30&amp;EA31="YYYY","Y","N"))</f>
      </c>
      <c r="EB43" s="2">
        <f t="shared" si="23"/>
      </c>
      <c r="EC43" s="2">
        <f t="shared" si="23"/>
      </c>
      <c r="ED43" s="2">
        <f t="shared" si="23"/>
      </c>
      <c r="EE43" s="2">
        <f t="shared" si="23"/>
      </c>
      <c r="EF43" s="2">
        <f t="shared" si="23"/>
      </c>
      <c r="EG43" s="2">
        <f t="shared" si="23"/>
      </c>
      <c r="EH43" s="2">
        <f t="shared" si="23"/>
      </c>
      <c r="EI43" s="2">
        <f t="shared" si="23"/>
      </c>
      <c r="EJ43" s="2">
        <f t="shared" si="23"/>
      </c>
      <c r="EK43" s="2">
        <f t="shared" si="23"/>
      </c>
      <c r="EL43" s="2">
        <f t="shared" si="23"/>
      </c>
      <c r="EM43" s="2">
        <f t="shared" si="23"/>
      </c>
      <c r="EN43" s="2">
        <f t="shared" si="23"/>
      </c>
      <c r="EO43" s="2">
        <f t="shared" si="23"/>
      </c>
      <c r="EP43" s="2">
        <f t="shared" si="23"/>
      </c>
      <c r="EQ43" s="2">
        <f t="shared" si="23"/>
      </c>
      <c r="ER43" s="2">
        <f t="shared" si="23"/>
      </c>
      <c r="ES43" s="2">
        <f t="shared" si="23"/>
      </c>
      <c r="ET43" s="2">
        <f t="shared" si="23"/>
      </c>
      <c r="EU43" s="2">
        <f t="shared" si="23"/>
      </c>
      <c r="EV43" s="2">
        <f t="shared" si="23"/>
      </c>
      <c r="EW43" s="2">
        <f t="shared" si="23"/>
      </c>
      <c r="EX43" s="2">
        <f t="shared" si="23"/>
      </c>
      <c r="EY43" s="2">
        <f t="shared" si="23"/>
      </c>
      <c r="EZ43" s="2">
        <f t="shared" si="23"/>
      </c>
      <c r="FA43" s="2">
        <f t="shared" si="23"/>
      </c>
      <c r="FB43" s="2">
        <f t="shared" si="23"/>
      </c>
      <c r="FC43" s="2">
        <f t="shared" si="23"/>
      </c>
      <c r="FD43" s="2">
        <f t="shared" si="23"/>
      </c>
      <c r="FE43" s="2">
        <f t="shared" si="23"/>
      </c>
      <c r="FF43" s="2">
        <f t="shared" si="23"/>
      </c>
      <c r="FG43" s="2">
        <f t="shared" si="23"/>
      </c>
      <c r="FH43" s="2">
        <f t="shared" si="23"/>
      </c>
      <c r="FI43" s="2">
        <f t="shared" si="23"/>
      </c>
      <c r="FJ43" s="2">
        <f t="shared" si="23"/>
      </c>
      <c r="FK43" s="2">
        <f t="shared" si="23"/>
      </c>
      <c r="FL43" s="2">
        <f t="shared" si="23"/>
      </c>
      <c r="FM43" s="2">
        <f t="shared" si="23"/>
      </c>
      <c r="FN43" s="2">
        <f t="shared" si="23"/>
      </c>
      <c r="FO43" s="2">
        <f t="shared" si="23"/>
      </c>
      <c r="FP43" s="2">
        <f t="shared" si="23"/>
      </c>
      <c r="FQ43" s="2">
        <f t="shared" si="23"/>
      </c>
      <c r="FR43" s="2">
        <f t="shared" si="23"/>
      </c>
      <c r="FS43" s="2">
        <f t="shared" si="23"/>
      </c>
      <c r="FT43" s="2">
        <f t="shared" si="23"/>
      </c>
      <c r="FU43" s="2">
        <f t="shared" si="23"/>
      </c>
      <c r="FV43" s="2">
        <f t="shared" si="23"/>
      </c>
      <c r="FW43" s="2">
        <f t="shared" si="23"/>
      </c>
      <c r="FX43" s="2">
        <f t="shared" si="23"/>
      </c>
      <c r="FY43" s="2">
        <f t="shared" si="23"/>
      </c>
      <c r="FZ43" s="2">
        <f t="shared" si="23"/>
      </c>
      <c r="GA43" s="2">
        <f t="shared" si="23"/>
      </c>
      <c r="GB43" s="2">
        <f t="shared" si="23"/>
      </c>
      <c r="GC43" s="2">
        <f t="shared" si="23"/>
      </c>
      <c r="GD43" s="2">
        <f t="shared" si="23"/>
      </c>
      <c r="GE43" s="2">
        <f t="shared" si="23"/>
      </c>
      <c r="GF43" s="2">
        <f t="shared" si="23"/>
      </c>
      <c r="GG43" s="2">
        <f t="shared" si="23"/>
      </c>
      <c r="GH43" s="2">
        <f t="shared" si="23"/>
      </c>
      <c r="GI43" s="2">
        <f t="shared" si="23"/>
      </c>
      <c r="GJ43" s="2">
        <f t="shared" si="23"/>
      </c>
      <c r="GK43" s="2">
        <f t="shared" si="23"/>
      </c>
      <c r="GL43" s="2">
        <f t="shared" si="23"/>
      </c>
      <c r="GM43" s="2">
        <f aca="true" t="shared" si="24" ref="GM43:IV43">IF(GM2="","",IF(GM28&amp;GM29&amp;GM30&amp;GM31="YYYY","Y","N"))</f>
      </c>
      <c r="GN43" s="2">
        <f t="shared" si="24"/>
      </c>
      <c r="GO43" s="2">
        <f t="shared" si="24"/>
      </c>
      <c r="GP43" s="2">
        <f t="shared" si="24"/>
      </c>
      <c r="GQ43" s="2">
        <f t="shared" si="24"/>
      </c>
      <c r="GR43" s="2">
        <f t="shared" si="24"/>
      </c>
      <c r="GS43" s="2">
        <f t="shared" si="24"/>
      </c>
      <c r="GT43" s="2">
        <f t="shared" si="24"/>
      </c>
      <c r="GU43" s="2">
        <f t="shared" si="24"/>
      </c>
      <c r="GV43" s="2">
        <f t="shared" si="24"/>
      </c>
      <c r="GW43" s="2">
        <f t="shared" si="24"/>
      </c>
      <c r="GX43" s="2">
        <f t="shared" si="24"/>
      </c>
      <c r="GY43" s="2">
        <f t="shared" si="24"/>
      </c>
      <c r="GZ43" s="2">
        <f t="shared" si="24"/>
      </c>
      <c r="HA43" s="2">
        <f t="shared" si="24"/>
      </c>
      <c r="HB43" s="2">
        <f t="shared" si="24"/>
      </c>
      <c r="HC43" s="2">
        <f t="shared" si="24"/>
      </c>
      <c r="HD43" s="2">
        <f t="shared" si="24"/>
      </c>
      <c r="HE43" s="2">
        <f t="shared" si="24"/>
      </c>
      <c r="HF43" s="2">
        <f t="shared" si="24"/>
      </c>
      <c r="HG43" s="2">
        <f t="shared" si="24"/>
      </c>
      <c r="HH43" s="2">
        <f t="shared" si="24"/>
      </c>
      <c r="HI43" s="2">
        <f t="shared" si="24"/>
      </c>
      <c r="HJ43" s="2">
        <f t="shared" si="24"/>
      </c>
      <c r="HK43" s="2">
        <f t="shared" si="24"/>
      </c>
      <c r="HL43" s="2">
        <f t="shared" si="24"/>
      </c>
      <c r="HM43" s="2">
        <f t="shared" si="24"/>
      </c>
      <c r="HN43" s="2">
        <f t="shared" si="24"/>
      </c>
      <c r="HO43" s="2">
        <f t="shared" si="24"/>
      </c>
      <c r="HP43" s="2">
        <f t="shared" si="24"/>
      </c>
      <c r="HQ43" s="2">
        <f t="shared" si="24"/>
      </c>
      <c r="HR43" s="2">
        <f t="shared" si="24"/>
      </c>
      <c r="HS43" s="2">
        <f t="shared" si="24"/>
      </c>
      <c r="HT43" s="2">
        <f t="shared" si="24"/>
      </c>
      <c r="HU43" s="2">
        <f t="shared" si="24"/>
      </c>
      <c r="HV43" s="2">
        <f t="shared" si="24"/>
      </c>
      <c r="HW43" s="2">
        <f t="shared" si="24"/>
      </c>
      <c r="HX43" s="2">
        <f t="shared" si="24"/>
      </c>
      <c r="HY43" s="2">
        <f t="shared" si="24"/>
      </c>
      <c r="HZ43" s="2">
        <f t="shared" si="24"/>
      </c>
      <c r="IA43" s="2">
        <f t="shared" si="24"/>
      </c>
      <c r="IB43" s="2">
        <f t="shared" si="24"/>
      </c>
      <c r="IC43" s="2">
        <f t="shared" si="24"/>
      </c>
      <c r="ID43" s="2">
        <f t="shared" si="24"/>
      </c>
      <c r="IE43" s="2">
        <f t="shared" si="24"/>
      </c>
      <c r="IF43" s="2">
        <f t="shared" si="24"/>
      </c>
      <c r="IG43" s="2">
        <f t="shared" si="24"/>
      </c>
      <c r="IH43" s="2">
        <f t="shared" si="24"/>
      </c>
      <c r="II43" s="2">
        <f t="shared" si="24"/>
      </c>
      <c r="IJ43" s="2">
        <f t="shared" si="24"/>
      </c>
      <c r="IK43" s="2">
        <f t="shared" si="24"/>
      </c>
      <c r="IL43" s="2">
        <f t="shared" si="24"/>
      </c>
      <c r="IM43" s="2">
        <f t="shared" si="24"/>
      </c>
      <c r="IN43" s="2">
        <f t="shared" si="24"/>
      </c>
      <c r="IO43" s="2">
        <f t="shared" si="24"/>
      </c>
      <c r="IP43" s="2">
        <f t="shared" si="24"/>
      </c>
      <c r="IQ43" s="2">
        <f t="shared" si="24"/>
      </c>
      <c r="IR43" s="2">
        <f t="shared" si="24"/>
      </c>
      <c r="IS43" s="2">
        <f t="shared" si="24"/>
      </c>
      <c r="IT43" s="2">
        <f t="shared" si="24"/>
      </c>
      <c r="IU43" s="2">
        <f t="shared" si="24"/>
      </c>
      <c r="IV43" s="2">
        <f t="shared" si="24"/>
      </c>
    </row>
    <row r="44" spans="1:256" ht="12.75">
      <c r="A44" s="1" t="s">
        <v>102</v>
      </c>
      <c r="B44" s="2" t="str">
        <f>IF(B2="","",IF(B7&amp;B8&amp;B9="YYY","Y","N"))</f>
        <v>N</v>
      </c>
      <c r="C44" s="2" t="str">
        <f aca="true" t="shared" si="25" ref="C44:Q44">IF(C2="","",IF(C7&amp;C8&amp;C9="YYY","Y","N"))</f>
        <v>Y</v>
      </c>
      <c r="D44" s="2" t="str">
        <f t="shared" si="25"/>
        <v>Y</v>
      </c>
      <c r="E44" s="2" t="str">
        <f t="shared" si="25"/>
        <v>N</v>
      </c>
      <c r="F44" s="2" t="str">
        <f t="shared" si="25"/>
        <v>Y</v>
      </c>
      <c r="G44" s="2" t="str">
        <f t="shared" si="25"/>
        <v>Y</v>
      </c>
      <c r="H44" s="2" t="str">
        <f t="shared" si="25"/>
        <v>N</v>
      </c>
      <c r="I44" s="2" t="str">
        <f t="shared" si="25"/>
        <v>N</v>
      </c>
      <c r="J44" s="2" t="str">
        <f t="shared" si="25"/>
        <v>Y</v>
      </c>
      <c r="K44" s="2" t="str">
        <f t="shared" si="25"/>
        <v>Y</v>
      </c>
      <c r="L44" s="2" t="str">
        <f t="shared" si="25"/>
        <v>Y</v>
      </c>
      <c r="M44" s="2" t="str">
        <f t="shared" si="25"/>
        <v>N</v>
      </c>
      <c r="N44" s="2" t="str">
        <f t="shared" si="25"/>
        <v>N</v>
      </c>
      <c r="O44" s="2" t="str">
        <f t="shared" si="25"/>
        <v>N</v>
      </c>
      <c r="P44" s="2" t="str">
        <f t="shared" si="25"/>
        <v>Y</v>
      </c>
      <c r="Q44" s="2" t="str">
        <f t="shared" si="25"/>
        <v>N</v>
      </c>
      <c r="R44" s="2">
        <f aca="true" t="shared" si="26" ref="R44:BN44">IF(R2="","",IF(R7&amp;R8&amp;R9="YYY","Y","N"))</f>
      </c>
      <c r="S44" s="2">
        <f t="shared" si="26"/>
      </c>
      <c r="T44" s="2">
        <f t="shared" si="26"/>
      </c>
      <c r="U44" s="2">
        <f t="shared" si="26"/>
      </c>
      <c r="V44" s="2">
        <f t="shared" si="26"/>
      </c>
      <c r="W44" s="2">
        <f t="shared" si="26"/>
      </c>
      <c r="X44" s="2">
        <f t="shared" si="26"/>
      </c>
      <c r="Y44" s="2">
        <f t="shared" si="26"/>
      </c>
      <c r="Z44" s="2">
        <f t="shared" si="26"/>
      </c>
      <c r="AA44" s="2">
        <f t="shared" si="26"/>
      </c>
      <c r="AB44" s="2">
        <f t="shared" si="26"/>
      </c>
      <c r="AC44" s="2">
        <f t="shared" si="26"/>
      </c>
      <c r="AD44" s="2">
        <f t="shared" si="26"/>
      </c>
      <c r="AE44" s="2">
        <f t="shared" si="26"/>
      </c>
      <c r="AF44" s="2">
        <f t="shared" si="26"/>
      </c>
      <c r="AG44" s="2">
        <f t="shared" si="26"/>
      </c>
      <c r="AH44" s="2">
        <f t="shared" si="26"/>
      </c>
      <c r="AI44" s="2">
        <f t="shared" si="26"/>
      </c>
      <c r="AJ44" s="2">
        <f t="shared" si="26"/>
      </c>
      <c r="AK44" s="2">
        <f t="shared" si="26"/>
      </c>
      <c r="AL44" s="2">
        <f t="shared" si="26"/>
      </c>
      <c r="AM44" s="2">
        <f t="shared" si="26"/>
      </c>
      <c r="AN44" s="2">
        <f t="shared" si="26"/>
      </c>
      <c r="AO44" s="2">
        <f t="shared" si="26"/>
      </c>
      <c r="AP44" s="2">
        <f t="shared" si="26"/>
      </c>
      <c r="AQ44" s="2">
        <f t="shared" si="26"/>
      </c>
      <c r="AR44" s="2">
        <f t="shared" si="26"/>
      </c>
      <c r="AS44" s="2">
        <f t="shared" si="26"/>
      </c>
      <c r="AT44" s="2">
        <f t="shared" si="26"/>
      </c>
      <c r="AU44" s="2">
        <f t="shared" si="26"/>
      </c>
      <c r="AV44" s="2">
        <f t="shared" si="26"/>
      </c>
      <c r="AW44" s="2">
        <f t="shared" si="26"/>
      </c>
      <c r="AX44" s="2">
        <f t="shared" si="26"/>
      </c>
      <c r="AY44" s="2">
        <f t="shared" si="26"/>
      </c>
      <c r="AZ44" s="2">
        <f t="shared" si="26"/>
      </c>
      <c r="BA44" s="2">
        <f t="shared" si="26"/>
      </c>
      <c r="BB44" s="2">
        <f t="shared" si="26"/>
      </c>
      <c r="BC44" s="2">
        <f t="shared" si="26"/>
      </c>
      <c r="BD44" s="2">
        <f t="shared" si="26"/>
      </c>
      <c r="BE44" s="2">
        <f t="shared" si="26"/>
      </c>
      <c r="BF44" s="2">
        <f t="shared" si="26"/>
      </c>
      <c r="BG44" s="2">
        <f t="shared" si="26"/>
      </c>
      <c r="BH44" s="2">
        <f t="shared" si="26"/>
      </c>
      <c r="BI44" s="2">
        <f t="shared" si="26"/>
      </c>
      <c r="BJ44" s="2">
        <f t="shared" si="26"/>
      </c>
      <c r="BK44" s="2">
        <f t="shared" si="26"/>
      </c>
      <c r="BL44" s="2">
        <f t="shared" si="26"/>
      </c>
      <c r="BM44" s="2">
        <f t="shared" si="26"/>
      </c>
      <c r="BN44" s="2">
        <f t="shared" si="26"/>
      </c>
      <c r="BO44" s="2">
        <f aca="true" t="shared" si="27" ref="BO44:DZ44">IF(BO2="","",IF(BO7&amp;BO8&amp;BO9="YYY","Y","N"))</f>
      </c>
      <c r="BP44" s="2">
        <f t="shared" si="27"/>
      </c>
      <c r="BQ44" s="2">
        <f t="shared" si="27"/>
      </c>
      <c r="BR44" s="2">
        <f t="shared" si="27"/>
      </c>
      <c r="BS44" s="2">
        <f t="shared" si="27"/>
      </c>
      <c r="BT44" s="2">
        <f t="shared" si="27"/>
      </c>
      <c r="BU44" s="2">
        <f t="shared" si="27"/>
      </c>
      <c r="BV44" s="2">
        <f t="shared" si="27"/>
      </c>
      <c r="BW44" s="2">
        <f t="shared" si="27"/>
      </c>
      <c r="BX44" s="2">
        <f t="shared" si="27"/>
      </c>
      <c r="BY44" s="2">
        <f t="shared" si="27"/>
      </c>
      <c r="BZ44" s="2">
        <f t="shared" si="27"/>
      </c>
      <c r="CA44" s="2">
        <f t="shared" si="27"/>
      </c>
      <c r="CB44" s="2">
        <f t="shared" si="27"/>
      </c>
      <c r="CC44" s="2">
        <f t="shared" si="27"/>
      </c>
      <c r="CD44" s="2">
        <f t="shared" si="27"/>
      </c>
      <c r="CE44" s="2">
        <f t="shared" si="27"/>
      </c>
      <c r="CF44" s="2">
        <f t="shared" si="27"/>
      </c>
      <c r="CG44" s="2">
        <f t="shared" si="27"/>
      </c>
      <c r="CH44" s="2">
        <f t="shared" si="27"/>
      </c>
      <c r="CI44" s="2">
        <f t="shared" si="27"/>
      </c>
      <c r="CJ44" s="2">
        <f t="shared" si="27"/>
      </c>
      <c r="CK44" s="2">
        <f t="shared" si="27"/>
      </c>
      <c r="CL44" s="2">
        <f t="shared" si="27"/>
      </c>
      <c r="CM44" s="2">
        <f t="shared" si="27"/>
      </c>
      <c r="CN44" s="2">
        <f t="shared" si="27"/>
      </c>
      <c r="CO44" s="2">
        <f t="shared" si="27"/>
      </c>
      <c r="CP44" s="2">
        <f t="shared" si="27"/>
      </c>
      <c r="CQ44" s="2">
        <f t="shared" si="27"/>
      </c>
      <c r="CR44" s="2">
        <f t="shared" si="27"/>
      </c>
      <c r="CS44" s="2">
        <f t="shared" si="27"/>
      </c>
      <c r="CT44" s="2">
        <f t="shared" si="27"/>
      </c>
      <c r="CU44" s="2">
        <f t="shared" si="27"/>
      </c>
      <c r="CV44" s="2">
        <f t="shared" si="27"/>
      </c>
      <c r="CW44" s="2">
        <f t="shared" si="27"/>
      </c>
      <c r="CX44" s="2">
        <f t="shared" si="27"/>
      </c>
      <c r="CY44" s="2">
        <f t="shared" si="27"/>
      </c>
      <c r="CZ44" s="2">
        <f t="shared" si="27"/>
      </c>
      <c r="DA44" s="2">
        <f t="shared" si="27"/>
      </c>
      <c r="DB44" s="2">
        <f t="shared" si="27"/>
      </c>
      <c r="DC44" s="2">
        <f t="shared" si="27"/>
      </c>
      <c r="DD44" s="2">
        <f t="shared" si="27"/>
      </c>
      <c r="DE44" s="2">
        <f t="shared" si="27"/>
      </c>
      <c r="DF44" s="2">
        <f t="shared" si="27"/>
      </c>
      <c r="DG44" s="2">
        <f t="shared" si="27"/>
      </c>
      <c r="DH44" s="2">
        <f t="shared" si="27"/>
      </c>
      <c r="DI44" s="2">
        <f t="shared" si="27"/>
      </c>
      <c r="DJ44" s="2">
        <f t="shared" si="27"/>
      </c>
      <c r="DK44" s="2">
        <f t="shared" si="27"/>
      </c>
      <c r="DL44" s="2">
        <f t="shared" si="27"/>
      </c>
      <c r="DM44" s="2">
        <f t="shared" si="27"/>
      </c>
      <c r="DN44" s="2">
        <f t="shared" si="27"/>
      </c>
      <c r="DO44" s="2">
        <f t="shared" si="27"/>
      </c>
      <c r="DP44" s="2">
        <f t="shared" si="27"/>
      </c>
      <c r="DQ44" s="2">
        <f t="shared" si="27"/>
      </c>
      <c r="DR44" s="2">
        <f t="shared" si="27"/>
      </c>
      <c r="DS44" s="2">
        <f t="shared" si="27"/>
      </c>
      <c r="DT44" s="2">
        <f t="shared" si="27"/>
      </c>
      <c r="DU44" s="2">
        <f t="shared" si="27"/>
      </c>
      <c r="DV44" s="2">
        <f t="shared" si="27"/>
      </c>
      <c r="DW44" s="2">
        <f t="shared" si="27"/>
      </c>
      <c r="DX44" s="2">
        <f t="shared" si="27"/>
      </c>
      <c r="DY44" s="2">
        <f t="shared" si="27"/>
      </c>
      <c r="DZ44" s="2">
        <f t="shared" si="27"/>
      </c>
      <c r="EA44" s="2">
        <f aca="true" t="shared" si="28" ref="EA44:GL44">IF(EA2="","",IF(EA7&amp;EA8&amp;EA9="YYY","Y","N"))</f>
      </c>
      <c r="EB44" s="2">
        <f t="shared" si="28"/>
      </c>
      <c r="EC44" s="2">
        <f t="shared" si="28"/>
      </c>
      <c r="ED44" s="2">
        <f t="shared" si="28"/>
      </c>
      <c r="EE44" s="2">
        <f t="shared" si="28"/>
      </c>
      <c r="EF44" s="2">
        <f t="shared" si="28"/>
      </c>
      <c r="EG44" s="2">
        <f t="shared" si="28"/>
      </c>
      <c r="EH44" s="2">
        <f t="shared" si="28"/>
      </c>
      <c r="EI44" s="2">
        <f t="shared" si="28"/>
      </c>
      <c r="EJ44" s="2">
        <f t="shared" si="28"/>
      </c>
      <c r="EK44" s="2">
        <f t="shared" si="28"/>
      </c>
      <c r="EL44" s="2">
        <f t="shared" si="28"/>
      </c>
      <c r="EM44" s="2">
        <f t="shared" si="28"/>
      </c>
      <c r="EN44" s="2">
        <f t="shared" si="28"/>
      </c>
      <c r="EO44" s="2">
        <f t="shared" si="28"/>
      </c>
      <c r="EP44" s="2">
        <f t="shared" si="28"/>
      </c>
      <c r="EQ44" s="2">
        <f t="shared" si="28"/>
      </c>
      <c r="ER44" s="2">
        <f t="shared" si="28"/>
      </c>
      <c r="ES44" s="2">
        <f t="shared" si="28"/>
      </c>
      <c r="ET44" s="2">
        <f t="shared" si="28"/>
      </c>
      <c r="EU44" s="2">
        <f t="shared" si="28"/>
      </c>
      <c r="EV44" s="2">
        <f t="shared" si="28"/>
      </c>
      <c r="EW44" s="2">
        <f t="shared" si="28"/>
      </c>
      <c r="EX44" s="2">
        <f t="shared" si="28"/>
      </c>
      <c r="EY44" s="2">
        <f t="shared" si="28"/>
      </c>
      <c r="EZ44" s="2">
        <f t="shared" si="28"/>
      </c>
      <c r="FA44" s="2">
        <f t="shared" si="28"/>
      </c>
      <c r="FB44" s="2">
        <f t="shared" si="28"/>
      </c>
      <c r="FC44" s="2">
        <f t="shared" si="28"/>
      </c>
      <c r="FD44" s="2">
        <f t="shared" si="28"/>
      </c>
      <c r="FE44" s="2">
        <f t="shared" si="28"/>
      </c>
      <c r="FF44" s="2">
        <f t="shared" si="28"/>
      </c>
      <c r="FG44" s="2">
        <f t="shared" si="28"/>
      </c>
      <c r="FH44" s="2">
        <f t="shared" si="28"/>
      </c>
      <c r="FI44" s="2">
        <f t="shared" si="28"/>
      </c>
      <c r="FJ44" s="2">
        <f t="shared" si="28"/>
      </c>
      <c r="FK44" s="2">
        <f t="shared" si="28"/>
      </c>
      <c r="FL44" s="2">
        <f t="shared" si="28"/>
      </c>
      <c r="FM44" s="2">
        <f t="shared" si="28"/>
      </c>
      <c r="FN44" s="2">
        <f t="shared" si="28"/>
      </c>
      <c r="FO44" s="2">
        <f t="shared" si="28"/>
      </c>
      <c r="FP44" s="2">
        <f t="shared" si="28"/>
      </c>
      <c r="FQ44" s="2">
        <f t="shared" si="28"/>
      </c>
      <c r="FR44" s="2">
        <f t="shared" si="28"/>
      </c>
      <c r="FS44" s="2">
        <f t="shared" si="28"/>
      </c>
      <c r="FT44" s="2">
        <f t="shared" si="28"/>
      </c>
      <c r="FU44" s="2">
        <f t="shared" si="28"/>
      </c>
      <c r="FV44" s="2">
        <f t="shared" si="28"/>
      </c>
      <c r="FW44" s="2">
        <f t="shared" si="28"/>
      </c>
      <c r="FX44" s="2">
        <f t="shared" si="28"/>
      </c>
      <c r="FY44" s="2">
        <f t="shared" si="28"/>
      </c>
      <c r="FZ44" s="2">
        <f t="shared" si="28"/>
      </c>
      <c r="GA44" s="2">
        <f t="shared" si="28"/>
      </c>
      <c r="GB44" s="2">
        <f t="shared" si="28"/>
      </c>
      <c r="GC44" s="2">
        <f t="shared" si="28"/>
      </c>
      <c r="GD44" s="2">
        <f t="shared" si="28"/>
      </c>
      <c r="GE44" s="2">
        <f t="shared" si="28"/>
      </c>
      <c r="GF44" s="2">
        <f t="shared" si="28"/>
      </c>
      <c r="GG44" s="2">
        <f t="shared" si="28"/>
      </c>
      <c r="GH44" s="2">
        <f t="shared" si="28"/>
      </c>
      <c r="GI44" s="2">
        <f t="shared" si="28"/>
      </c>
      <c r="GJ44" s="2">
        <f t="shared" si="28"/>
      </c>
      <c r="GK44" s="2">
        <f t="shared" si="28"/>
      </c>
      <c r="GL44" s="2">
        <f t="shared" si="28"/>
      </c>
      <c r="GM44" s="2">
        <f aca="true" t="shared" si="29" ref="GM44:IV44">IF(GM2="","",IF(GM7&amp;GM8&amp;GM9="YYY","Y","N"))</f>
      </c>
      <c r="GN44" s="2">
        <f t="shared" si="29"/>
      </c>
      <c r="GO44" s="2">
        <f t="shared" si="29"/>
      </c>
      <c r="GP44" s="2">
        <f t="shared" si="29"/>
      </c>
      <c r="GQ44" s="2">
        <f t="shared" si="29"/>
      </c>
      <c r="GR44" s="2">
        <f t="shared" si="29"/>
      </c>
      <c r="GS44" s="2">
        <f t="shared" si="29"/>
      </c>
      <c r="GT44" s="2">
        <f t="shared" si="29"/>
      </c>
      <c r="GU44" s="2">
        <f t="shared" si="29"/>
      </c>
      <c r="GV44" s="2">
        <f t="shared" si="29"/>
      </c>
      <c r="GW44" s="2">
        <f t="shared" si="29"/>
      </c>
      <c r="GX44" s="2">
        <f t="shared" si="29"/>
      </c>
      <c r="GY44" s="2">
        <f t="shared" si="29"/>
      </c>
      <c r="GZ44" s="2">
        <f t="shared" si="29"/>
      </c>
      <c r="HA44" s="2">
        <f t="shared" si="29"/>
      </c>
      <c r="HB44" s="2">
        <f t="shared" si="29"/>
      </c>
      <c r="HC44" s="2">
        <f t="shared" si="29"/>
      </c>
      <c r="HD44" s="2">
        <f t="shared" si="29"/>
      </c>
      <c r="HE44" s="2">
        <f t="shared" si="29"/>
      </c>
      <c r="HF44" s="2">
        <f t="shared" si="29"/>
      </c>
      <c r="HG44" s="2">
        <f t="shared" si="29"/>
      </c>
      <c r="HH44" s="2">
        <f t="shared" si="29"/>
      </c>
      <c r="HI44" s="2">
        <f t="shared" si="29"/>
      </c>
      <c r="HJ44" s="2">
        <f t="shared" si="29"/>
      </c>
      <c r="HK44" s="2">
        <f t="shared" si="29"/>
      </c>
      <c r="HL44" s="2">
        <f t="shared" si="29"/>
      </c>
      <c r="HM44" s="2">
        <f t="shared" si="29"/>
      </c>
      <c r="HN44" s="2">
        <f t="shared" si="29"/>
      </c>
      <c r="HO44" s="2">
        <f t="shared" si="29"/>
      </c>
      <c r="HP44" s="2">
        <f t="shared" si="29"/>
      </c>
      <c r="HQ44" s="2">
        <f t="shared" si="29"/>
      </c>
      <c r="HR44" s="2">
        <f t="shared" si="29"/>
      </c>
      <c r="HS44" s="2">
        <f t="shared" si="29"/>
      </c>
      <c r="HT44" s="2">
        <f t="shared" si="29"/>
      </c>
      <c r="HU44" s="2">
        <f t="shared" si="29"/>
      </c>
      <c r="HV44" s="2">
        <f t="shared" si="29"/>
      </c>
      <c r="HW44" s="2">
        <f t="shared" si="29"/>
      </c>
      <c r="HX44" s="2">
        <f t="shared" si="29"/>
      </c>
      <c r="HY44" s="2">
        <f t="shared" si="29"/>
      </c>
      <c r="HZ44" s="2">
        <f t="shared" si="29"/>
      </c>
      <c r="IA44" s="2">
        <f t="shared" si="29"/>
      </c>
      <c r="IB44" s="2">
        <f t="shared" si="29"/>
      </c>
      <c r="IC44" s="2">
        <f t="shared" si="29"/>
      </c>
      <c r="ID44" s="2">
        <f t="shared" si="29"/>
      </c>
      <c r="IE44" s="2">
        <f t="shared" si="29"/>
      </c>
      <c r="IF44" s="2">
        <f t="shared" si="29"/>
      </c>
      <c r="IG44" s="2">
        <f t="shared" si="29"/>
      </c>
      <c r="IH44" s="2">
        <f t="shared" si="29"/>
      </c>
      <c r="II44" s="2">
        <f t="shared" si="29"/>
      </c>
      <c r="IJ44" s="2">
        <f t="shared" si="29"/>
      </c>
      <c r="IK44" s="2">
        <f t="shared" si="29"/>
      </c>
      <c r="IL44" s="2">
        <f t="shared" si="29"/>
      </c>
      <c r="IM44" s="2">
        <f t="shared" si="29"/>
      </c>
      <c r="IN44" s="2">
        <f t="shared" si="29"/>
      </c>
      <c r="IO44" s="2">
        <f t="shared" si="29"/>
      </c>
      <c r="IP44" s="2">
        <f t="shared" si="29"/>
      </c>
      <c r="IQ44" s="2">
        <f t="shared" si="29"/>
      </c>
      <c r="IR44" s="2">
        <f t="shared" si="29"/>
      </c>
      <c r="IS44" s="2">
        <f t="shared" si="29"/>
      </c>
      <c r="IT44" s="2">
        <f t="shared" si="29"/>
      </c>
      <c r="IU44" s="2">
        <f t="shared" si="29"/>
      </c>
      <c r="IV44" s="2">
        <f t="shared" si="29"/>
      </c>
    </row>
    <row r="45" spans="1:256" ht="12.75">
      <c r="A45" s="1" t="s">
        <v>103</v>
      </c>
      <c r="B45" s="2" t="str">
        <f>IF(B2="","",IF(B11&amp;B12&amp;B13&amp;B14="YYYY","Y","N"))</f>
        <v>Y</v>
      </c>
      <c r="C45" s="2" t="str">
        <f aca="true" t="shared" si="30" ref="C45:Q45">IF(C2="","",IF(C11&amp;C12&amp;C13&amp;C14="YYYY","Y","N"))</f>
        <v>Y</v>
      </c>
      <c r="D45" s="2" t="str">
        <f t="shared" si="30"/>
        <v>Y</v>
      </c>
      <c r="E45" s="2" t="str">
        <f t="shared" si="30"/>
        <v>N</v>
      </c>
      <c r="F45" s="2" t="str">
        <f t="shared" si="30"/>
        <v>Y</v>
      </c>
      <c r="G45" s="2" t="str">
        <f t="shared" si="30"/>
        <v>N</v>
      </c>
      <c r="H45" s="2" t="str">
        <f t="shared" si="30"/>
        <v>N</v>
      </c>
      <c r="I45" s="2" t="str">
        <f t="shared" si="30"/>
        <v>N</v>
      </c>
      <c r="J45" s="2" t="str">
        <f t="shared" si="30"/>
        <v>Y</v>
      </c>
      <c r="K45" s="2" t="str">
        <f t="shared" si="30"/>
        <v>Y</v>
      </c>
      <c r="L45" s="2" t="str">
        <f t="shared" si="30"/>
        <v>Y</v>
      </c>
      <c r="M45" s="2" t="str">
        <f t="shared" si="30"/>
        <v>N</v>
      </c>
      <c r="N45" s="2" t="str">
        <f t="shared" si="30"/>
        <v>N</v>
      </c>
      <c r="O45" s="2" t="str">
        <f t="shared" si="30"/>
        <v>Y</v>
      </c>
      <c r="P45" s="2" t="str">
        <f t="shared" si="30"/>
        <v>N</v>
      </c>
      <c r="Q45" s="2" t="str">
        <f t="shared" si="30"/>
        <v>Y</v>
      </c>
      <c r="R45" s="2">
        <f aca="true" t="shared" si="31" ref="R45:BN45">IF(R2="","",IF(R11&amp;R12&amp;R13&amp;R14="YYYY","Y","N"))</f>
      </c>
      <c r="S45" s="2">
        <f t="shared" si="31"/>
      </c>
      <c r="T45" s="2">
        <f t="shared" si="31"/>
      </c>
      <c r="U45" s="2">
        <f t="shared" si="31"/>
      </c>
      <c r="V45" s="2">
        <f t="shared" si="31"/>
      </c>
      <c r="W45" s="2">
        <f t="shared" si="31"/>
      </c>
      <c r="X45" s="2">
        <f t="shared" si="31"/>
      </c>
      <c r="Y45" s="2">
        <f t="shared" si="31"/>
      </c>
      <c r="Z45" s="2">
        <f t="shared" si="31"/>
      </c>
      <c r="AA45" s="2">
        <f t="shared" si="31"/>
      </c>
      <c r="AB45" s="2">
        <f t="shared" si="31"/>
      </c>
      <c r="AC45" s="2">
        <f t="shared" si="31"/>
      </c>
      <c r="AD45" s="2">
        <f t="shared" si="31"/>
      </c>
      <c r="AE45" s="2">
        <f t="shared" si="31"/>
      </c>
      <c r="AF45" s="2">
        <f t="shared" si="31"/>
      </c>
      <c r="AG45" s="2">
        <f t="shared" si="31"/>
      </c>
      <c r="AH45" s="2">
        <f t="shared" si="31"/>
      </c>
      <c r="AI45" s="2">
        <f t="shared" si="31"/>
      </c>
      <c r="AJ45" s="2">
        <f t="shared" si="31"/>
      </c>
      <c r="AK45" s="2">
        <f t="shared" si="31"/>
      </c>
      <c r="AL45" s="2">
        <f t="shared" si="31"/>
      </c>
      <c r="AM45" s="2">
        <f t="shared" si="31"/>
      </c>
      <c r="AN45" s="2">
        <f t="shared" si="31"/>
      </c>
      <c r="AO45" s="2">
        <f t="shared" si="31"/>
      </c>
      <c r="AP45" s="2">
        <f t="shared" si="31"/>
      </c>
      <c r="AQ45" s="2">
        <f t="shared" si="31"/>
      </c>
      <c r="AR45" s="2">
        <f t="shared" si="31"/>
      </c>
      <c r="AS45" s="2">
        <f t="shared" si="31"/>
      </c>
      <c r="AT45" s="2">
        <f t="shared" si="31"/>
      </c>
      <c r="AU45" s="2">
        <f t="shared" si="31"/>
      </c>
      <c r="AV45" s="2">
        <f t="shared" si="31"/>
      </c>
      <c r="AW45" s="2">
        <f t="shared" si="31"/>
      </c>
      <c r="AX45" s="2">
        <f t="shared" si="31"/>
      </c>
      <c r="AY45" s="2">
        <f t="shared" si="31"/>
      </c>
      <c r="AZ45" s="2">
        <f t="shared" si="31"/>
      </c>
      <c r="BA45" s="2">
        <f t="shared" si="31"/>
      </c>
      <c r="BB45" s="2">
        <f t="shared" si="31"/>
      </c>
      <c r="BC45" s="2">
        <f t="shared" si="31"/>
      </c>
      <c r="BD45" s="2">
        <f t="shared" si="31"/>
      </c>
      <c r="BE45" s="2">
        <f t="shared" si="31"/>
      </c>
      <c r="BF45" s="2">
        <f t="shared" si="31"/>
      </c>
      <c r="BG45" s="2">
        <f t="shared" si="31"/>
      </c>
      <c r="BH45" s="2">
        <f t="shared" si="31"/>
      </c>
      <c r="BI45" s="2">
        <f t="shared" si="31"/>
      </c>
      <c r="BJ45" s="2">
        <f t="shared" si="31"/>
      </c>
      <c r="BK45" s="2">
        <f t="shared" si="31"/>
      </c>
      <c r="BL45" s="2">
        <f t="shared" si="31"/>
      </c>
      <c r="BM45" s="2">
        <f t="shared" si="31"/>
      </c>
      <c r="BN45" s="2">
        <f t="shared" si="31"/>
      </c>
      <c r="BO45" s="2">
        <f aca="true" t="shared" si="32" ref="BO45:DZ45">IF(BO2="","",IF(BO11&amp;BO12&amp;BO13&amp;BO14="YYYY","Y","N"))</f>
      </c>
      <c r="BP45" s="2">
        <f t="shared" si="32"/>
      </c>
      <c r="BQ45" s="2">
        <f t="shared" si="32"/>
      </c>
      <c r="BR45" s="2">
        <f t="shared" si="32"/>
      </c>
      <c r="BS45" s="2">
        <f t="shared" si="32"/>
      </c>
      <c r="BT45" s="2">
        <f t="shared" si="32"/>
      </c>
      <c r="BU45" s="2">
        <f t="shared" si="32"/>
      </c>
      <c r="BV45" s="2">
        <f t="shared" si="32"/>
      </c>
      <c r="BW45" s="2">
        <f t="shared" si="32"/>
      </c>
      <c r="BX45" s="2">
        <f t="shared" si="32"/>
      </c>
      <c r="BY45" s="2">
        <f t="shared" si="32"/>
      </c>
      <c r="BZ45" s="2">
        <f t="shared" si="32"/>
      </c>
      <c r="CA45" s="2">
        <f t="shared" si="32"/>
      </c>
      <c r="CB45" s="2">
        <f t="shared" si="32"/>
      </c>
      <c r="CC45" s="2">
        <f t="shared" si="32"/>
      </c>
      <c r="CD45" s="2">
        <f t="shared" si="32"/>
      </c>
      <c r="CE45" s="2">
        <f t="shared" si="32"/>
      </c>
      <c r="CF45" s="2">
        <f t="shared" si="32"/>
      </c>
      <c r="CG45" s="2">
        <f t="shared" si="32"/>
      </c>
      <c r="CH45" s="2">
        <f t="shared" si="32"/>
      </c>
      <c r="CI45" s="2">
        <f t="shared" si="32"/>
      </c>
      <c r="CJ45" s="2">
        <f t="shared" si="32"/>
      </c>
      <c r="CK45" s="2">
        <f t="shared" si="32"/>
      </c>
      <c r="CL45" s="2">
        <f t="shared" si="32"/>
      </c>
      <c r="CM45" s="2">
        <f t="shared" si="32"/>
      </c>
      <c r="CN45" s="2">
        <f t="shared" si="32"/>
      </c>
      <c r="CO45" s="2">
        <f t="shared" si="32"/>
      </c>
      <c r="CP45" s="2">
        <f t="shared" si="32"/>
      </c>
      <c r="CQ45" s="2">
        <f t="shared" si="32"/>
      </c>
      <c r="CR45" s="2">
        <f t="shared" si="32"/>
      </c>
      <c r="CS45" s="2">
        <f t="shared" si="32"/>
      </c>
      <c r="CT45" s="2">
        <f t="shared" si="32"/>
      </c>
      <c r="CU45" s="2">
        <f t="shared" si="32"/>
      </c>
      <c r="CV45" s="2">
        <f t="shared" si="32"/>
      </c>
      <c r="CW45" s="2">
        <f t="shared" si="32"/>
      </c>
      <c r="CX45" s="2">
        <f t="shared" si="32"/>
      </c>
      <c r="CY45" s="2">
        <f t="shared" si="32"/>
      </c>
      <c r="CZ45" s="2">
        <f t="shared" si="32"/>
      </c>
      <c r="DA45" s="2">
        <f t="shared" si="32"/>
      </c>
      <c r="DB45" s="2">
        <f t="shared" si="32"/>
      </c>
      <c r="DC45" s="2">
        <f t="shared" si="32"/>
      </c>
      <c r="DD45" s="2">
        <f t="shared" si="32"/>
      </c>
      <c r="DE45" s="2">
        <f t="shared" si="32"/>
      </c>
      <c r="DF45" s="2">
        <f t="shared" si="32"/>
      </c>
      <c r="DG45" s="2">
        <f t="shared" si="32"/>
      </c>
      <c r="DH45" s="2">
        <f t="shared" si="32"/>
      </c>
      <c r="DI45" s="2">
        <f t="shared" si="32"/>
      </c>
      <c r="DJ45" s="2">
        <f t="shared" si="32"/>
      </c>
      <c r="DK45" s="2">
        <f t="shared" si="32"/>
      </c>
      <c r="DL45" s="2">
        <f t="shared" si="32"/>
      </c>
      <c r="DM45" s="2">
        <f t="shared" si="32"/>
      </c>
      <c r="DN45" s="2">
        <f t="shared" si="32"/>
      </c>
      <c r="DO45" s="2">
        <f t="shared" si="32"/>
      </c>
      <c r="DP45" s="2">
        <f t="shared" si="32"/>
      </c>
      <c r="DQ45" s="2">
        <f t="shared" si="32"/>
      </c>
      <c r="DR45" s="2">
        <f t="shared" si="32"/>
      </c>
      <c r="DS45" s="2">
        <f t="shared" si="32"/>
      </c>
      <c r="DT45" s="2">
        <f t="shared" si="32"/>
      </c>
      <c r="DU45" s="2">
        <f t="shared" si="32"/>
      </c>
      <c r="DV45" s="2">
        <f t="shared" si="32"/>
      </c>
      <c r="DW45" s="2">
        <f t="shared" si="32"/>
      </c>
      <c r="DX45" s="2">
        <f t="shared" si="32"/>
      </c>
      <c r="DY45" s="2">
        <f t="shared" si="32"/>
      </c>
      <c r="DZ45" s="2">
        <f t="shared" si="32"/>
      </c>
      <c r="EA45" s="2">
        <f aca="true" t="shared" si="33" ref="EA45:GL45">IF(EA2="","",IF(EA11&amp;EA12&amp;EA13&amp;EA14="YYYY","Y","N"))</f>
      </c>
      <c r="EB45" s="2">
        <f t="shared" si="33"/>
      </c>
      <c r="EC45" s="2">
        <f t="shared" si="33"/>
      </c>
      <c r="ED45" s="2">
        <f t="shared" si="33"/>
      </c>
      <c r="EE45" s="2">
        <f t="shared" si="33"/>
      </c>
      <c r="EF45" s="2">
        <f t="shared" si="33"/>
      </c>
      <c r="EG45" s="2">
        <f t="shared" si="33"/>
      </c>
      <c r="EH45" s="2">
        <f t="shared" si="33"/>
      </c>
      <c r="EI45" s="2">
        <f t="shared" si="33"/>
      </c>
      <c r="EJ45" s="2">
        <f t="shared" si="33"/>
      </c>
      <c r="EK45" s="2">
        <f t="shared" si="33"/>
      </c>
      <c r="EL45" s="2">
        <f t="shared" si="33"/>
      </c>
      <c r="EM45" s="2">
        <f t="shared" si="33"/>
      </c>
      <c r="EN45" s="2">
        <f t="shared" si="33"/>
      </c>
      <c r="EO45" s="2">
        <f t="shared" si="33"/>
      </c>
      <c r="EP45" s="2">
        <f t="shared" si="33"/>
      </c>
      <c r="EQ45" s="2">
        <f t="shared" si="33"/>
      </c>
      <c r="ER45" s="2">
        <f t="shared" si="33"/>
      </c>
      <c r="ES45" s="2">
        <f t="shared" si="33"/>
      </c>
      <c r="ET45" s="2">
        <f t="shared" si="33"/>
      </c>
      <c r="EU45" s="2">
        <f t="shared" si="33"/>
      </c>
      <c r="EV45" s="2">
        <f t="shared" si="33"/>
      </c>
      <c r="EW45" s="2">
        <f t="shared" si="33"/>
      </c>
      <c r="EX45" s="2">
        <f t="shared" si="33"/>
      </c>
      <c r="EY45" s="2">
        <f t="shared" si="33"/>
      </c>
      <c r="EZ45" s="2">
        <f t="shared" si="33"/>
      </c>
      <c r="FA45" s="2">
        <f t="shared" si="33"/>
      </c>
      <c r="FB45" s="2">
        <f t="shared" si="33"/>
      </c>
      <c r="FC45" s="2">
        <f t="shared" si="33"/>
      </c>
      <c r="FD45" s="2">
        <f t="shared" si="33"/>
      </c>
      <c r="FE45" s="2">
        <f t="shared" si="33"/>
      </c>
      <c r="FF45" s="2">
        <f t="shared" si="33"/>
      </c>
      <c r="FG45" s="2">
        <f t="shared" si="33"/>
      </c>
      <c r="FH45" s="2">
        <f t="shared" si="33"/>
      </c>
      <c r="FI45" s="2">
        <f t="shared" si="33"/>
      </c>
      <c r="FJ45" s="2">
        <f t="shared" si="33"/>
      </c>
      <c r="FK45" s="2">
        <f t="shared" si="33"/>
      </c>
      <c r="FL45" s="2">
        <f t="shared" si="33"/>
      </c>
      <c r="FM45" s="2">
        <f t="shared" si="33"/>
      </c>
      <c r="FN45" s="2">
        <f t="shared" si="33"/>
      </c>
      <c r="FO45" s="2">
        <f t="shared" si="33"/>
      </c>
      <c r="FP45" s="2">
        <f t="shared" si="33"/>
      </c>
      <c r="FQ45" s="2">
        <f t="shared" si="33"/>
      </c>
      <c r="FR45" s="2">
        <f t="shared" si="33"/>
      </c>
      <c r="FS45" s="2">
        <f t="shared" si="33"/>
      </c>
      <c r="FT45" s="2">
        <f t="shared" si="33"/>
      </c>
      <c r="FU45" s="2">
        <f t="shared" si="33"/>
      </c>
      <c r="FV45" s="2">
        <f t="shared" si="33"/>
      </c>
      <c r="FW45" s="2">
        <f t="shared" si="33"/>
      </c>
      <c r="FX45" s="2">
        <f t="shared" si="33"/>
      </c>
      <c r="FY45" s="2">
        <f t="shared" si="33"/>
      </c>
      <c r="FZ45" s="2">
        <f t="shared" si="33"/>
      </c>
      <c r="GA45" s="2">
        <f t="shared" si="33"/>
      </c>
      <c r="GB45" s="2">
        <f t="shared" si="33"/>
      </c>
      <c r="GC45" s="2">
        <f t="shared" si="33"/>
      </c>
      <c r="GD45" s="2">
        <f t="shared" si="33"/>
      </c>
      <c r="GE45" s="2">
        <f t="shared" si="33"/>
      </c>
      <c r="GF45" s="2">
        <f t="shared" si="33"/>
      </c>
      <c r="GG45" s="2">
        <f t="shared" si="33"/>
      </c>
      <c r="GH45" s="2">
        <f t="shared" si="33"/>
      </c>
      <c r="GI45" s="2">
        <f t="shared" si="33"/>
      </c>
      <c r="GJ45" s="2">
        <f t="shared" si="33"/>
      </c>
      <c r="GK45" s="2">
        <f t="shared" si="33"/>
      </c>
      <c r="GL45" s="2">
        <f t="shared" si="33"/>
      </c>
      <c r="GM45" s="2">
        <f aca="true" t="shared" si="34" ref="GM45:IV45">IF(GM2="","",IF(GM11&amp;GM12&amp;GM13&amp;GM14="YYYY","Y","N"))</f>
      </c>
      <c r="GN45" s="2">
        <f t="shared" si="34"/>
      </c>
      <c r="GO45" s="2">
        <f t="shared" si="34"/>
      </c>
      <c r="GP45" s="2">
        <f t="shared" si="34"/>
      </c>
      <c r="GQ45" s="2">
        <f t="shared" si="34"/>
      </c>
      <c r="GR45" s="2">
        <f t="shared" si="34"/>
      </c>
      <c r="GS45" s="2">
        <f t="shared" si="34"/>
      </c>
      <c r="GT45" s="2">
        <f t="shared" si="34"/>
      </c>
      <c r="GU45" s="2">
        <f t="shared" si="34"/>
      </c>
      <c r="GV45" s="2">
        <f t="shared" si="34"/>
      </c>
      <c r="GW45" s="2">
        <f t="shared" si="34"/>
      </c>
      <c r="GX45" s="2">
        <f t="shared" si="34"/>
      </c>
      <c r="GY45" s="2">
        <f t="shared" si="34"/>
      </c>
      <c r="GZ45" s="2">
        <f t="shared" si="34"/>
      </c>
      <c r="HA45" s="2">
        <f t="shared" si="34"/>
      </c>
      <c r="HB45" s="2">
        <f t="shared" si="34"/>
      </c>
      <c r="HC45" s="2">
        <f t="shared" si="34"/>
      </c>
      <c r="HD45" s="2">
        <f t="shared" si="34"/>
      </c>
      <c r="HE45" s="2">
        <f t="shared" si="34"/>
      </c>
      <c r="HF45" s="2">
        <f t="shared" si="34"/>
      </c>
      <c r="HG45" s="2">
        <f t="shared" si="34"/>
      </c>
      <c r="HH45" s="2">
        <f t="shared" si="34"/>
      </c>
      <c r="HI45" s="2">
        <f t="shared" si="34"/>
      </c>
      <c r="HJ45" s="2">
        <f t="shared" si="34"/>
      </c>
      <c r="HK45" s="2">
        <f t="shared" si="34"/>
      </c>
      <c r="HL45" s="2">
        <f t="shared" si="34"/>
      </c>
      <c r="HM45" s="2">
        <f t="shared" si="34"/>
      </c>
      <c r="HN45" s="2">
        <f t="shared" si="34"/>
      </c>
      <c r="HO45" s="2">
        <f t="shared" si="34"/>
      </c>
      <c r="HP45" s="2">
        <f t="shared" si="34"/>
      </c>
      <c r="HQ45" s="2">
        <f t="shared" si="34"/>
      </c>
      <c r="HR45" s="2">
        <f t="shared" si="34"/>
      </c>
      <c r="HS45" s="2">
        <f t="shared" si="34"/>
      </c>
      <c r="HT45" s="2">
        <f t="shared" si="34"/>
      </c>
      <c r="HU45" s="2">
        <f t="shared" si="34"/>
      </c>
      <c r="HV45" s="2">
        <f t="shared" si="34"/>
      </c>
      <c r="HW45" s="2">
        <f t="shared" si="34"/>
      </c>
      <c r="HX45" s="2">
        <f t="shared" si="34"/>
      </c>
      <c r="HY45" s="2">
        <f t="shared" si="34"/>
      </c>
      <c r="HZ45" s="2">
        <f t="shared" si="34"/>
      </c>
      <c r="IA45" s="2">
        <f t="shared" si="34"/>
      </c>
      <c r="IB45" s="2">
        <f t="shared" si="34"/>
      </c>
      <c r="IC45" s="2">
        <f t="shared" si="34"/>
      </c>
      <c r="ID45" s="2">
        <f t="shared" si="34"/>
      </c>
      <c r="IE45" s="2">
        <f t="shared" si="34"/>
      </c>
      <c r="IF45" s="2">
        <f t="shared" si="34"/>
      </c>
      <c r="IG45" s="2">
        <f t="shared" si="34"/>
      </c>
      <c r="IH45" s="2">
        <f t="shared" si="34"/>
      </c>
      <c r="II45" s="2">
        <f t="shared" si="34"/>
      </c>
      <c r="IJ45" s="2">
        <f t="shared" si="34"/>
      </c>
      <c r="IK45" s="2">
        <f t="shared" si="34"/>
      </c>
      <c r="IL45" s="2">
        <f t="shared" si="34"/>
      </c>
      <c r="IM45" s="2">
        <f t="shared" si="34"/>
      </c>
      <c r="IN45" s="2">
        <f t="shared" si="34"/>
      </c>
      <c r="IO45" s="2">
        <f t="shared" si="34"/>
      </c>
      <c r="IP45" s="2">
        <f t="shared" si="34"/>
      </c>
      <c r="IQ45" s="2">
        <f t="shared" si="34"/>
      </c>
      <c r="IR45" s="2">
        <f t="shared" si="34"/>
      </c>
      <c r="IS45" s="2">
        <f t="shared" si="34"/>
      </c>
      <c r="IT45" s="2">
        <f t="shared" si="34"/>
      </c>
      <c r="IU45" s="2">
        <f t="shared" si="34"/>
      </c>
      <c r="IV45" s="2">
        <f t="shared" si="34"/>
      </c>
    </row>
    <row r="46" ht="12.75">
      <c r="B46" s="37"/>
    </row>
    <row r="49" spans="1:4" ht="12.75" hidden="1">
      <c r="A49" s="22" t="s">
        <v>54</v>
      </c>
      <c r="B49" s="23"/>
      <c r="C49" s="24"/>
      <c r="D49" s="25"/>
    </row>
    <row r="50" spans="1:4" ht="12.75" hidden="1">
      <c r="A50" s="33" t="s">
        <v>20</v>
      </c>
      <c r="B50" s="34" t="s">
        <v>15</v>
      </c>
      <c r="C50" s="35" t="s">
        <v>16</v>
      </c>
      <c r="D50" s="36" t="s">
        <v>58</v>
      </c>
    </row>
    <row r="51" spans="1:4" ht="12.75" hidden="1">
      <c r="A51" s="26" t="s">
        <v>1</v>
      </c>
      <c r="B51" s="2" t="s">
        <v>131</v>
      </c>
      <c r="C51" s="27" t="s">
        <v>22</v>
      </c>
      <c r="D51" s="28" t="s">
        <v>128</v>
      </c>
    </row>
    <row r="52" spans="1:4" ht="12.75" hidden="1">
      <c r="A52" s="26" t="s">
        <v>2</v>
      </c>
      <c r="B52" s="2" t="s">
        <v>135</v>
      </c>
      <c r="C52" s="27" t="s">
        <v>23</v>
      </c>
      <c r="D52" s="28" t="s">
        <v>129</v>
      </c>
    </row>
    <row r="53" spans="1:4" ht="12.75" hidden="1">
      <c r="A53" s="26"/>
      <c r="B53" s="2" t="s">
        <v>132</v>
      </c>
      <c r="C53" s="40" t="s">
        <v>69</v>
      </c>
      <c r="D53" s="28" t="s">
        <v>130</v>
      </c>
    </row>
    <row r="54" spans="1:4" ht="12.75" hidden="1">
      <c r="A54" s="26"/>
      <c r="B54" s="2" t="s">
        <v>133</v>
      </c>
      <c r="C54" s="27"/>
      <c r="D54" s="28">
        <v>0</v>
      </c>
    </row>
    <row r="55" spans="1:4" ht="12.75" hidden="1">
      <c r="A55" s="26"/>
      <c r="B55" s="2" t="s">
        <v>134</v>
      </c>
      <c r="C55" s="27"/>
      <c r="D55" s="28">
        <v>0</v>
      </c>
    </row>
    <row r="56" spans="1:4" ht="12.75" hidden="1">
      <c r="A56" s="26"/>
      <c r="B56" s="2">
        <v>0</v>
      </c>
      <c r="C56" s="27"/>
      <c r="D56" s="28"/>
    </row>
    <row r="57" spans="1:4" ht="13.5" hidden="1" thickBot="1">
      <c r="A57" s="29"/>
      <c r="B57" s="30">
        <v>0</v>
      </c>
      <c r="C57" s="31"/>
      <c r="D57" s="32"/>
    </row>
    <row r="58" ht="12.75" hidden="1"/>
    <row r="77" ht="12.75">
      <c r="A77" s="9"/>
    </row>
    <row r="78" ht="12.75">
      <c r="A78" s="9"/>
    </row>
    <row r="83" ht="12.75">
      <c r="A83" s="9"/>
    </row>
    <row r="84" ht="12.75">
      <c r="A84" s="9"/>
    </row>
    <row r="85" ht="12.75">
      <c r="A85" s="9"/>
    </row>
    <row r="86" ht="12.75">
      <c r="A86" s="9"/>
    </row>
    <row r="87" ht="12.75">
      <c r="A87" s="9"/>
    </row>
    <row r="88" ht="12.75">
      <c r="A88" s="9"/>
    </row>
    <row r="89" ht="12.75">
      <c r="A89" s="9"/>
    </row>
    <row r="90" ht="12.75">
      <c r="A90" s="2"/>
    </row>
  </sheetData>
  <sheetProtection insertRows="0"/>
  <protectedRanges>
    <protectedRange sqref="R44:IV48 R57:IV65" name="DataEntry2"/>
    <protectedRange sqref="R1:IV37" name="DataEntry"/>
    <protectedRange sqref="A44:A48 A57:A65" name="NewVariable"/>
    <protectedRange sqref="B44:B47 C44:Q48 C57:Q65 B58:B65" name="DataEntry2_1"/>
    <protectedRange sqref="B1:Q37" name="DataEntry_1"/>
  </protectedRanges>
  <dataValidations count="10">
    <dataValidation errorStyle="warning" allowBlank="1" showInputMessage="1" showErrorMessage="1" promptTitle="You must enter Y or N" prompt="You must enter Y or N" errorTitle="You must enter Y or N" error="You must enter Y or N" sqref="A15"/>
    <dataValidation errorStyle="warning" allowBlank="1" promptTitle="You must enter Y or N" prompt="You must enter Y or N" errorTitle="You must enter Y or N" error="You must enter Y or N" sqref="A16:A37"/>
    <dataValidation allowBlank="1" sqref="A13:A14 A7:A10 A5"/>
    <dataValidation errorStyle="warning" type="date" operator="greaterThan" allowBlank="1" showInputMessage="1" showErrorMessage="1" prompt="Enter Date as DD/MM/YY" errorTitle="Enter Date as DD/MM/YY" error="Enter Date as DD/MM/YY" sqref="A2:A3 B2:IV2">
      <formula1>36526</formula1>
    </dataValidation>
    <dataValidation type="list" allowBlank="1" showInputMessage="1" showErrorMessage="1" prompt="Select from list" error="Please select from the drop down box.&#10;To edit available options, go to HOSPITAL INFORMATION TAB" sqref="B3:IV3">
      <formula1>$D$51:$D$55</formula1>
    </dataValidation>
    <dataValidation type="list" allowBlank="1" showInputMessage="1" showErrorMessage="1" prompt="You must enter EMERGENCY or ELECTIVE" error="You must enter EMERGENCY or ELECTIVE" sqref="B5:IV5">
      <formula1>$C$51:$C$53</formula1>
    </dataValidation>
    <dataValidation type="list" allowBlank="1" showInputMessage="1" showErrorMessage="1" prompt="You must enter Y or N" error="You must enter Y or N" sqref="B13:IV37 B7:IV9">
      <formula1>$A$51:$A$52</formula1>
    </dataValidation>
    <dataValidation type="list" allowBlank="1" showInputMessage="1" showErrorMessage="1" prompt="Enter as Y/N" error="Enter as Y/N" sqref="B11:IV12">
      <formula1>$A$51:$A$52</formula1>
    </dataValidation>
    <dataValidation operator="greaterThan" allowBlank="1" showInputMessage="1" showErrorMessage="1" promptTitle="Time must be entered as H:MM" prompt="Time must be entered as H:MM" errorTitle="Time must be entered as H:MM" error="Time must be entered as H:MM" sqref="A11:A12"/>
    <dataValidation type="list" allowBlank="1" showInputMessage="1" showErrorMessage="1" sqref="A4:IV4">
      <formula1>$B$51:$B$57</formula1>
    </dataValidation>
  </dataValidation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P150"/>
  <sheetViews>
    <sheetView zoomScalePageLayoutView="0" workbookViewId="0" topLeftCell="A1">
      <pane xSplit="1" ySplit="3" topLeftCell="B97"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63.28125" style="0" customWidth="1"/>
    <col min="2" max="2" width="10.140625" style="0" bestFit="1" customWidth="1"/>
    <col min="7" max="7" width="10.140625" style="0" bestFit="1" customWidth="1"/>
  </cols>
  <sheetData>
    <row r="1" ht="12.75">
      <c r="B1">
        <f>'Hospital Information'!C5</f>
        <v>2012</v>
      </c>
    </row>
    <row r="2" spans="2:14" ht="12.75">
      <c r="B2" t="s">
        <v>25</v>
      </c>
      <c r="C2" t="s">
        <v>26</v>
      </c>
      <c r="D2" t="s">
        <v>126</v>
      </c>
      <c r="E2" t="s">
        <v>28</v>
      </c>
      <c r="F2" t="s">
        <v>29</v>
      </c>
      <c r="G2" t="s">
        <v>30</v>
      </c>
      <c r="H2" t="s">
        <v>31</v>
      </c>
      <c r="I2" t="s">
        <v>32</v>
      </c>
      <c r="J2" t="s">
        <v>33</v>
      </c>
      <c r="K2" t="s">
        <v>34</v>
      </c>
      <c r="L2" t="s">
        <v>35</v>
      </c>
      <c r="M2" t="s">
        <v>36</v>
      </c>
      <c r="N2" t="s">
        <v>37</v>
      </c>
    </row>
    <row r="3" spans="1:14" ht="12.75">
      <c r="A3" s="10" t="s">
        <v>38</v>
      </c>
      <c r="B3" s="12">
        <f>COUNTIF('Data Entry'!$2:$2,"&gt;="&amp;DATE($B$1,1,1))-COUNTIF('Data Entry'!$2:$2,"&gt;="&amp;DATE($B$1,2,1))</f>
        <v>5</v>
      </c>
      <c r="C3" s="12">
        <f>COUNTIF('Data Entry'!$2:$2,"&gt;="&amp;DATE($B$1,2,1))-COUNTIF('Data Entry'!$2:$2,"&gt;="&amp;DATE($B$1,3,1))</f>
        <v>5</v>
      </c>
      <c r="D3" s="12">
        <f>COUNTIF('Data Entry'!$2:$2,"&gt;="&amp;DATE($B$1,3,1))-COUNTIF('Data Entry'!$2:$2,"&gt;="&amp;DATE($B$1,4,1))</f>
        <v>6</v>
      </c>
      <c r="E3" s="12">
        <f>COUNTIF('Data Entry'!$2:$2,"&gt;="&amp;DATE($B$1,4,1))-COUNTIF('Data Entry'!$2:$2,"&gt;="&amp;DATE($B$1,5,1))</f>
        <v>0</v>
      </c>
      <c r="F3" s="12">
        <f>COUNTIF('Data Entry'!$2:$2,"&gt;="&amp;DATE($B$1,5,1))-COUNTIF('Data Entry'!$2:$2,"&gt;="&amp;DATE($B$1,6,1))</f>
        <v>0</v>
      </c>
      <c r="G3" s="12">
        <f>COUNTIF('Data Entry'!$2:$2,"&gt;="&amp;DATE($B$1,6,1))-COUNTIF('Data Entry'!$2:$2,"&gt;="&amp;DATE($B$1,7,1))</f>
        <v>0</v>
      </c>
      <c r="H3" s="12">
        <f>COUNTIF('Data Entry'!$2:$2,"&gt;="&amp;DATE($B$1,7,1))-COUNTIF('Data Entry'!$2:$2,"&gt;="&amp;DATE($B$1,8,1))</f>
        <v>0</v>
      </c>
      <c r="I3" s="12">
        <f>COUNTIF('Data Entry'!$2:$2,"&gt;="&amp;DATE($B$1,8,1))-COUNTIF('Data Entry'!$2:$2,"&gt;="&amp;DATE($B$1,9,1))</f>
        <v>0</v>
      </c>
      <c r="J3" s="12">
        <f>COUNTIF('Data Entry'!$2:$2,"&gt;="&amp;DATE($B$1,9,1))-COUNTIF('Data Entry'!$2:$2,"&gt;="&amp;DATE($B$1,10,1))</f>
        <v>0</v>
      </c>
      <c r="K3" s="12">
        <f>COUNTIF('Data Entry'!$2:$2,"&gt;="&amp;DATE($B$1,10,1))-COUNTIF('Data Entry'!$2:$2,"&gt;="&amp;DATE($B$1,11,1))</f>
        <v>0</v>
      </c>
      <c r="L3" s="12">
        <f>COUNTIF('Data Entry'!$2:$2,"&gt;="&amp;DATE($B$1,11,1))-COUNTIF('Data Entry'!$2:$2,"&gt;="&amp;DATE($B$1,12,1))</f>
        <v>0</v>
      </c>
      <c r="M3" s="12">
        <f>COUNTIF('Data Entry'!$2:$2,"&gt;="&amp;DATE($B$1,12,1))-COUNTIF('Data Entry'!$2:$2,"&gt;="&amp;DATE($B$1+1,11,1))</f>
        <v>0</v>
      </c>
      <c r="N3" s="12">
        <f>SUM(B3:M3)</f>
        <v>16</v>
      </c>
    </row>
    <row r="4" spans="1:14" ht="15">
      <c r="A4" s="5" t="s">
        <v>13</v>
      </c>
      <c r="B4" s="5"/>
      <c r="C4" s="5"/>
      <c r="D4" s="5"/>
      <c r="E4" s="5"/>
      <c r="F4" s="5"/>
      <c r="G4" s="5"/>
      <c r="H4" s="5"/>
      <c r="I4" s="5"/>
      <c r="J4" s="5"/>
      <c r="K4" s="5"/>
      <c r="L4" s="5"/>
      <c r="M4" s="5"/>
      <c r="N4" s="5"/>
    </row>
    <row r="5" spans="1:14" ht="12.75">
      <c r="A5" s="1" t="s">
        <v>14</v>
      </c>
      <c r="B5">
        <f>SUMPRODUCT(--('Data Entry'!7:7="Y"),--('Data Entry'!$2:$2&gt;=DATE($B$1,1,1)),--('Data Entry'!$2:$2&lt;DATE($B$1,2,1)))</f>
        <v>5</v>
      </c>
      <c r="C5">
        <f>SUMPRODUCT(--('Data Entry'!7:7="Y"),--('Data Entry'!$2:$2&gt;=DATE($B$1,2,1)),--('Data Entry'!$2:$2&lt;DATE($B$1,3,1)))</f>
        <v>4</v>
      </c>
      <c r="D5">
        <f>SUMPRODUCT(--('Data Entry'!7:7="Y"),--('Data Entry'!$2:$2&gt;=DATE($B$1,3,1)),--('Data Entry'!$2:$2&lt;DATE($B$1,4,1)))</f>
        <v>6</v>
      </c>
      <c r="E5">
        <f>SUMPRODUCT(--('Data Entry'!7:7="Y"),--('Data Entry'!$2:$2&gt;=DATE($B$1,4,1)),--('Data Entry'!$2:$2&lt;DATE($B$1,5,1)))</f>
        <v>0</v>
      </c>
      <c r="F5">
        <f>SUMPRODUCT(--('Data Entry'!7:7="Y"),--('Data Entry'!$2:$2&gt;=DATE($B$1,5,1)),--('Data Entry'!$2:$2&lt;DATE($B$1,6,1)))</f>
        <v>0</v>
      </c>
      <c r="G5">
        <f>SUMPRODUCT(--('Data Entry'!7:7="Y"),--('Data Entry'!$2:$2&gt;=DATE($B$1,6,1)),--('Data Entry'!$2:$2&lt;DATE($B$1,7,1)))</f>
        <v>0</v>
      </c>
      <c r="H5">
        <f>SUMPRODUCT(--('Data Entry'!7:7="Y"),--('Data Entry'!$2:$2&gt;=DATE($B$1,7,1)),--('Data Entry'!$2:$2&lt;DATE($B$1,8,1)))</f>
        <v>0</v>
      </c>
      <c r="I5">
        <f>SUMPRODUCT(--('Data Entry'!7:7="Y"),--('Data Entry'!$2:$2&gt;=DATE($B$1,8,1)),--('Data Entry'!$2:$2&lt;DATE($B$1,9,1)))</f>
        <v>0</v>
      </c>
      <c r="J5">
        <f>SUMPRODUCT(--('Data Entry'!7:7="Y"),--('Data Entry'!$2:$2&gt;=DATE($B$1,9,1)),--('Data Entry'!$2:$2&lt;DATE($B$1,10,1)))</f>
        <v>0</v>
      </c>
      <c r="K5">
        <f>SUMPRODUCT(--('Data Entry'!7:7="Y"),--('Data Entry'!$2:$2&gt;=DATE($B$1,10,1)),--('Data Entry'!$2:$2&lt;DATE($B$1,11,1)))</f>
        <v>0</v>
      </c>
      <c r="L5">
        <f>SUMPRODUCT(--('Data Entry'!7:7="Y"),--('Data Entry'!$2:$2&gt;=DATE($B$1,11,1)),--('Data Entry'!$2:$2&lt;DATE($B$1,12,1)))</f>
        <v>0</v>
      </c>
      <c r="M5">
        <f>SUMPRODUCT(--('Data Entry'!7:7="Y"),--('Data Entry'!$2:$2&gt;=DATE($B$1,12,1)),--('Data Entry'!$2:$2&lt;DATE($B$1+1,1,1)))</f>
        <v>0</v>
      </c>
      <c r="N5" s="12">
        <f aca="true" t="shared" si="0" ref="N5:N37">SUM(B5:M5)</f>
        <v>15</v>
      </c>
    </row>
    <row r="6" spans="1:14" ht="12.75">
      <c r="A6" s="1" t="s">
        <v>24</v>
      </c>
      <c r="B6">
        <f>SUMPRODUCT(--('Data Entry'!8:8="Y"),--('Data Entry'!$2:$2&gt;=DATE($B$1,1,1)),--('Data Entry'!$2:$2&lt;DATE($B$1,2,1)))</f>
        <v>3</v>
      </c>
      <c r="C6">
        <f>SUMPRODUCT(--('Data Entry'!8:8="Y"),--('Data Entry'!$2:$2&gt;=DATE($B$1,2,1)),--('Data Entry'!$2:$2&lt;DATE($B$1,3,1)))</f>
        <v>3</v>
      </c>
      <c r="D6">
        <f>SUMPRODUCT(--('Data Entry'!8:8="Y"),--('Data Entry'!$2:$2&gt;=DATE($B$1,3,1)),--('Data Entry'!$2:$2&lt;DATE($B$1,4,1)))</f>
        <v>3</v>
      </c>
      <c r="E6">
        <f>SUMPRODUCT(--('Data Entry'!8:8="Y"),--('Data Entry'!$2:$2&gt;=DATE($B$1,4,1)),--('Data Entry'!$2:$2&lt;DATE($B$1,5,1)))</f>
        <v>0</v>
      </c>
      <c r="F6">
        <f>SUMPRODUCT(--('Data Entry'!8:8="Y"),--('Data Entry'!$2:$2&gt;=DATE($B$1,5,1)),--('Data Entry'!$2:$2&lt;DATE($B$1,6,1)))</f>
        <v>0</v>
      </c>
      <c r="G6">
        <f>SUMPRODUCT(--('Data Entry'!8:8="Y"),--('Data Entry'!$2:$2&gt;=DATE($B$1,6,1)),--('Data Entry'!$2:$2&lt;DATE($B$1,7,1)))</f>
        <v>0</v>
      </c>
      <c r="H6">
        <f>SUMPRODUCT(--('Data Entry'!8:8="Y"),--('Data Entry'!$2:$2&gt;=DATE($B$1,7,1)),--('Data Entry'!$2:$2&lt;DATE($B$1,8,1)))</f>
        <v>0</v>
      </c>
      <c r="I6">
        <f>SUMPRODUCT(--('Data Entry'!8:8="Y"),--('Data Entry'!$2:$2&gt;=DATE($B$1,8,1)),--('Data Entry'!$2:$2&lt;DATE($B$1,9,1)))</f>
        <v>0</v>
      </c>
      <c r="J6">
        <f>SUMPRODUCT(--('Data Entry'!8:8="Y"),--('Data Entry'!$2:$2&gt;=DATE($B$1,9,1)),--('Data Entry'!$2:$2&lt;DATE($B$1,10,1)))</f>
        <v>0</v>
      </c>
      <c r="K6">
        <f>SUMPRODUCT(--('Data Entry'!8:8="Y"),--('Data Entry'!$2:$2&gt;=DATE($B$1,10,1)),--('Data Entry'!$2:$2&lt;DATE($B$1,11,1)))</f>
        <v>0</v>
      </c>
      <c r="L6">
        <f>SUMPRODUCT(--('Data Entry'!8:8="Y"),--('Data Entry'!$2:$2&gt;=DATE($B$1,11,1)),--('Data Entry'!$2:$2&lt;DATE($B$1,12,1)))</f>
        <v>0</v>
      </c>
      <c r="M6">
        <f>SUMPRODUCT(--('Data Entry'!8:8="Y"),--('Data Entry'!$2:$2&gt;=DATE($B$1,12,1)),--('Data Entry'!$2:$2&lt;DATE($B$1+1,1,1)))</f>
        <v>0</v>
      </c>
      <c r="N6" s="12">
        <f t="shared" si="0"/>
        <v>9</v>
      </c>
    </row>
    <row r="7" spans="1:14" ht="12.75">
      <c r="A7" s="1" t="s">
        <v>21</v>
      </c>
      <c r="B7">
        <f>SUMPRODUCT(--('Data Entry'!9:9="Y"),--('Data Entry'!$2:$2&gt;=DATE($B$1,1,1)),--('Data Entry'!$2:$2&lt;DATE($B$1,2,1)))</f>
        <v>5</v>
      </c>
      <c r="C7">
        <f>SUMPRODUCT(--('Data Entry'!9:9="Y"),--('Data Entry'!$2:$2&gt;=DATE($B$1,2,1)),--('Data Entry'!$2:$2&lt;DATE($B$1,3,1)))</f>
        <v>3</v>
      </c>
      <c r="D7">
        <f>SUMPRODUCT(--('Data Entry'!9:9="Y"),--('Data Entry'!$2:$2&gt;=DATE($B$1,3,1)),--('Data Entry'!$2:$2&lt;DATE($B$1,4,1)))</f>
        <v>4</v>
      </c>
      <c r="E7">
        <f>SUMPRODUCT(--('Data Entry'!9:9="Y"),--('Data Entry'!$2:$2&gt;=DATE($B$1,4,1)),--('Data Entry'!$2:$2&lt;DATE($B$1,5,1)))</f>
        <v>0</v>
      </c>
      <c r="F7">
        <f>SUMPRODUCT(--('Data Entry'!9:9="Y"),--('Data Entry'!$2:$2&gt;=DATE($B$1,5,1)),--('Data Entry'!$2:$2&lt;DATE($B$1,6,1)))</f>
        <v>0</v>
      </c>
      <c r="G7">
        <f>SUMPRODUCT(--('Data Entry'!9:9="Y"),--('Data Entry'!$2:$2&gt;=DATE($B$1,6,1)),--('Data Entry'!$2:$2&lt;DATE($B$1,7,1)))</f>
        <v>0</v>
      </c>
      <c r="H7">
        <f>SUMPRODUCT(--('Data Entry'!9:9="Y"),--('Data Entry'!$2:$2&gt;=DATE($B$1,7,1)),--('Data Entry'!$2:$2&lt;DATE($B$1,8,1)))</f>
        <v>0</v>
      </c>
      <c r="I7">
        <f>SUMPRODUCT(--('Data Entry'!9:9="Y"),--('Data Entry'!$2:$2&gt;=DATE($B$1,8,1)),--('Data Entry'!$2:$2&lt;DATE($B$1,9,1)))</f>
        <v>0</v>
      </c>
      <c r="J7">
        <f>SUMPRODUCT(--('Data Entry'!9:9="Y"),--('Data Entry'!$2:$2&gt;=DATE($B$1,9,1)),--('Data Entry'!$2:$2&lt;DATE($B$1,10,1)))</f>
        <v>0</v>
      </c>
      <c r="K7">
        <f>SUMPRODUCT(--('Data Entry'!9:9="Y"),--('Data Entry'!$2:$2&gt;=DATE($B$1,10,1)),--('Data Entry'!$2:$2&lt;DATE($B$1,11,1)))</f>
        <v>0</v>
      </c>
      <c r="L7">
        <f>SUMPRODUCT(--('Data Entry'!9:9="Y"),--('Data Entry'!$2:$2&gt;=DATE($B$1,11,1)),--('Data Entry'!$2:$2&lt;DATE($B$1,12,1)))</f>
        <v>0</v>
      </c>
      <c r="M7">
        <f>SUMPRODUCT(--('Data Entry'!9:9="Y"),--('Data Entry'!$2:$2&gt;=DATE($B$1,12,1)),--('Data Entry'!$2:$2&lt;DATE($B$1+1,1,1)))</f>
        <v>0</v>
      </c>
      <c r="N7" s="12">
        <f t="shared" si="0"/>
        <v>12</v>
      </c>
    </row>
    <row r="8" spans="1:14" ht="15">
      <c r="A8" s="5" t="s">
        <v>17</v>
      </c>
      <c r="B8" s="5"/>
      <c r="C8" s="5"/>
      <c r="D8" s="5"/>
      <c r="E8" s="5"/>
      <c r="F8" s="5"/>
      <c r="G8" s="5"/>
      <c r="H8" s="5"/>
      <c r="I8" s="5"/>
      <c r="J8" s="5"/>
      <c r="K8" s="5"/>
      <c r="L8" s="5"/>
      <c r="M8" s="5"/>
      <c r="N8" s="5"/>
    </row>
    <row r="9" spans="1:14" ht="12.75">
      <c r="A9" s="58" t="s">
        <v>110</v>
      </c>
      <c r="B9">
        <f>SUMPRODUCT(--('Data Entry'!11:11="Y"),--('Data Entry'!$2:$2&gt;=DATE($B$1,1,1)),--('Data Entry'!$2:$2&lt;DATE($B$1,2,1)))</f>
        <v>5</v>
      </c>
      <c r="C9">
        <f>SUMPRODUCT(--('Data Entry'!11:11="Y"),--('Data Entry'!$2:$2&gt;=DATE($B$1,2,1)),--('Data Entry'!$2:$2&lt;DATE($B$1,3,1)))</f>
        <v>5</v>
      </c>
      <c r="D9">
        <f>SUMPRODUCT(--('Data Entry'!11:11="Y"),--('Data Entry'!$2:$2&gt;=DATE($B$1,3,1)),--('Data Entry'!$2:$2&lt;DATE($B$1,4,1)))</f>
        <v>6</v>
      </c>
      <c r="E9">
        <f>SUMPRODUCT(--('Data Entry'!11:11="Y"),--('Data Entry'!$2:$2&gt;=DATE($B$1,4,1)),--('Data Entry'!$2:$2&lt;DATE($B$1,5,1)))</f>
        <v>0</v>
      </c>
      <c r="F9">
        <f>SUMPRODUCT(--('Data Entry'!11:11="Y"),--('Data Entry'!$2:$2&gt;=DATE($B$1,5,1)),--('Data Entry'!$2:$2&lt;DATE($B$1,6,1)))</f>
        <v>0</v>
      </c>
      <c r="G9">
        <f>SUMPRODUCT(--('Data Entry'!11:11="Y"),--('Data Entry'!$2:$2&gt;=DATE($B$1,6,1)),--('Data Entry'!$2:$2&lt;DATE($B$1,7,1)))</f>
        <v>0</v>
      </c>
      <c r="H9">
        <f>SUMPRODUCT(--('Data Entry'!11:11="Y"),--('Data Entry'!$2:$2&gt;=DATE($B$1,7,1)),--('Data Entry'!$2:$2&lt;DATE($B$1,8,1)))</f>
        <v>0</v>
      </c>
      <c r="I9">
        <f>SUMPRODUCT(--('Data Entry'!11:11="Y"),--('Data Entry'!$2:$2&gt;=DATE($B$1,8,1)),--('Data Entry'!$2:$2&lt;DATE($B$1,9,1)))</f>
        <v>0</v>
      </c>
      <c r="J9">
        <f>SUMPRODUCT(--('Data Entry'!11:11="Y"),--('Data Entry'!$2:$2&gt;=DATE($B$1,9,1)),--('Data Entry'!$2:$2&lt;DATE($B$1,10,1)))</f>
        <v>0</v>
      </c>
      <c r="K9">
        <f>SUMPRODUCT(--('Data Entry'!11:11="Y"),--('Data Entry'!$2:$2&gt;=DATE($B$1,10,1)),--('Data Entry'!$2:$2&lt;DATE($B$1,11,1)))</f>
        <v>0</v>
      </c>
      <c r="L9">
        <f>SUMPRODUCT(--('Data Entry'!11:11="Y"),--('Data Entry'!$2:$2&gt;=DATE($B$1,11,1)),--('Data Entry'!$2:$2&lt;DATE($B$1,12,1)))</f>
        <v>0</v>
      </c>
      <c r="M9">
        <f>SUMPRODUCT(--('Data Entry'!11:11="Y"),--('Data Entry'!$2:$2&gt;=DATE($B$1,12,1)),--('Data Entry'!$2:$2&lt;DATE($B$1+1,1,1)))</f>
        <v>0</v>
      </c>
      <c r="N9" s="12">
        <f t="shared" si="0"/>
        <v>16</v>
      </c>
    </row>
    <row r="10" spans="1:14" ht="12.75">
      <c r="A10" s="58" t="s">
        <v>111</v>
      </c>
      <c r="B10">
        <f>SUMPRODUCT(--('Data Entry'!12:12="Y"),--('Data Entry'!$2:$2&gt;=DATE($B$1,1,1)),--('Data Entry'!$2:$2&lt;DATE($B$1,2,1)))</f>
        <v>4</v>
      </c>
      <c r="C10">
        <f>SUMPRODUCT(--('Data Entry'!12:12="Y"),--('Data Entry'!$2:$2&gt;=DATE($B$1,2,1)),--('Data Entry'!$2:$2&lt;DATE($B$1,3,1)))</f>
        <v>2</v>
      </c>
      <c r="D10">
        <f>SUMPRODUCT(--('Data Entry'!12:12="Y"),--('Data Entry'!$2:$2&gt;=DATE($B$1,3,1)),--('Data Entry'!$2:$2&lt;DATE($B$1,4,1)))</f>
        <v>5</v>
      </c>
      <c r="E10">
        <f>SUMPRODUCT(--('Data Entry'!12:12="Y"),--('Data Entry'!$2:$2&gt;=DATE($B$1,4,1)),--('Data Entry'!$2:$2&lt;DATE($B$1,5,1)))</f>
        <v>0</v>
      </c>
      <c r="F10">
        <f>SUMPRODUCT(--('Data Entry'!12:12="Y"),--('Data Entry'!$2:$2&gt;=DATE($B$1,5,1)),--('Data Entry'!$2:$2&lt;DATE($B$1,6,1)))</f>
        <v>0</v>
      </c>
      <c r="G10">
        <f>SUMPRODUCT(--('Data Entry'!12:12="Y"),--('Data Entry'!$2:$2&gt;=DATE($B$1,6,1)),--('Data Entry'!$2:$2&lt;DATE($B$1,7,1)))</f>
        <v>0</v>
      </c>
      <c r="H10">
        <f>SUMPRODUCT(--('Data Entry'!12:12="Y"),--('Data Entry'!$2:$2&gt;=DATE($B$1,7,1)),--('Data Entry'!$2:$2&lt;DATE($B$1,8,1)))</f>
        <v>0</v>
      </c>
      <c r="I10">
        <f>SUMPRODUCT(--('Data Entry'!12:12="Y"),--('Data Entry'!$2:$2&gt;=DATE($B$1,8,1)),--('Data Entry'!$2:$2&lt;DATE($B$1,9,1)))</f>
        <v>0</v>
      </c>
      <c r="J10">
        <f>SUMPRODUCT(--('Data Entry'!12:12="Y"),--('Data Entry'!$2:$2&gt;=DATE($B$1,9,1)),--('Data Entry'!$2:$2&lt;DATE($B$1,10,1)))</f>
        <v>0</v>
      </c>
      <c r="K10">
        <f>SUMPRODUCT(--('Data Entry'!12:12="Y"),--('Data Entry'!$2:$2&gt;=DATE($B$1,10,1)),--('Data Entry'!$2:$2&lt;DATE($B$1,11,1)))</f>
        <v>0</v>
      </c>
      <c r="L10">
        <f>SUMPRODUCT(--('Data Entry'!12:12="Y"),--('Data Entry'!$2:$2&gt;=DATE($B$1,11,1)),--('Data Entry'!$2:$2&lt;DATE($B$1,12,1)))</f>
        <v>0</v>
      </c>
      <c r="M10">
        <f>SUMPRODUCT(--('Data Entry'!12:12="Y"),--('Data Entry'!$2:$2&gt;=DATE($B$1,12,1)),--('Data Entry'!$2:$2&lt;DATE($B$1+1,1,1)))</f>
        <v>0</v>
      </c>
      <c r="N10" s="12">
        <f t="shared" si="0"/>
        <v>11</v>
      </c>
    </row>
    <row r="11" spans="1:14" ht="12.75">
      <c r="A11" s="1" t="s">
        <v>39</v>
      </c>
      <c r="B11">
        <f>SUMPRODUCT(--('Data Entry'!40:40="YY"),--('Data Entry'!$2:$2&gt;=DATE($B$1,1,1)),--('Data Entry'!$2:$2&lt;DATE($B$1,2,1)))</f>
        <v>4</v>
      </c>
      <c r="C11">
        <f>SUMPRODUCT(--('Data Entry'!40:40="YY"),--('Data Entry'!$2:$2&gt;=DATE($B$1,2,1)),--('Data Entry'!$2:$2&lt;DATE($B$1,3,1)))</f>
        <v>5</v>
      </c>
      <c r="D11">
        <f>SUMPRODUCT(--('Data Entry'!40:40="YY"),--('Data Entry'!$2:$2&gt;=DATE($B$1,3,1)),--('Data Entry'!$2:$2&lt;DATE($B$1,4,1)))</f>
        <v>3</v>
      </c>
      <c r="E11">
        <f>SUMPRODUCT(--('Data Entry'!40:40="YY"),--('Data Entry'!$2:$2&gt;=DATE($B$1,4,1)),--('Data Entry'!$2:$2&lt;DATE($B$1,5,1)))</f>
        <v>0</v>
      </c>
      <c r="F11">
        <f>SUMPRODUCT(--('Data Entry'!40:40="YY"),--('Data Entry'!$2:$2&gt;=DATE($B$1,5,1)),--('Data Entry'!$2:$2&lt;DATE($B$1,6,1)))</f>
        <v>0</v>
      </c>
      <c r="G11">
        <f>SUMPRODUCT(--('Data Entry'!40:40="YY"),--('Data Entry'!$2:$2&gt;=DATE($B$1,6,1)),--('Data Entry'!$2:$2&lt;DATE($B$1,7,1)))</f>
        <v>0</v>
      </c>
      <c r="H11">
        <f>SUMPRODUCT(--('Data Entry'!40:40="YY"),--('Data Entry'!$2:$2&gt;=DATE($B$1,7,1)),--('Data Entry'!$2:$2&lt;DATE($B$1,8,1)))</f>
        <v>0</v>
      </c>
      <c r="I11">
        <f>SUMPRODUCT(--('Data Entry'!40:40="YY"),--('Data Entry'!$2:$2&gt;=DATE($B$1,8,1)),--('Data Entry'!$2:$2&lt;DATE($B$1,9,1)))</f>
        <v>0</v>
      </c>
      <c r="J11">
        <f>SUMPRODUCT(--('Data Entry'!40:40="YY"),--('Data Entry'!$2:$2&gt;=DATE($B$1,9,1)),--('Data Entry'!$2:$2&lt;DATE($B$1,10,1)))</f>
        <v>0</v>
      </c>
      <c r="K11">
        <f>SUMPRODUCT(--('Data Entry'!40:40="YY"),--('Data Entry'!$2:$2&gt;=DATE($B$1,10,1)),--('Data Entry'!$2:$2&lt;DATE($B$1,11,1)))</f>
        <v>0</v>
      </c>
      <c r="L11">
        <f>SUMPRODUCT(--('Data Entry'!40:40="YY"),--('Data Entry'!$2:$2&gt;=DATE($B$1,11,1)),--('Data Entry'!$2:$2&lt;DATE($B$1,12,1)))</f>
        <v>0</v>
      </c>
      <c r="M11">
        <f>SUMPRODUCT(--('Data Entry'!40:40="YY"),--('Data Entry'!$2:$2&gt;=DATE($B$1,12,1)),--('Data Entry'!$2:$2&lt;DATE($B$1+1,1,1)))</f>
        <v>0</v>
      </c>
      <c r="N11" s="12">
        <f t="shared" si="0"/>
        <v>12</v>
      </c>
    </row>
    <row r="12" spans="1:14" ht="15">
      <c r="A12" s="5" t="s">
        <v>64</v>
      </c>
      <c r="B12" s="5"/>
      <c r="C12" s="5"/>
      <c r="D12" s="5"/>
      <c r="E12" s="5"/>
      <c r="F12" s="5"/>
      <c r="G12" s="5"/>
      <c r="H12" s="5"/>
      <c r="I12" s="5"/>
      <c r="J12" s="5"/>
      <c r="K12" s="5"/>
      <c r="L12" s="5"/>
      <c r="M12" s="5"/>
      <c r="N12" s="5"/>
    </row>
    <row r="13" spans="1:14" ht="12.75">
      <c r="A13" s="1" t="s">
        <v>6</v>
      </c>
      <c r="B13">
        <f>SUMPRODUCT(--('Data Entry'!16:16="Y"),--('Data Entry'!$2:$2&gt;=DATE($B$1,1,1)),--('Data Entry'!$2:$2&lt;DATE($B$1,2,1)))</f>
        <v>4</v>
      </c>
      <c r="C13">
        <f>SUMPRODUCT(--('Data Entry'!16:16="Y"),--('Data Entry'!$2:$2&gt;=DATE($B$1,2,1)),--('Data Entry'!$2:$2&lt;DATE($B$1,3,1)))</f>
        <v>4</v>
      </c>
      <c r="D13">
        <f>SUMPRODUCT(--('Data Entry'!16:16="Y"),--('Data Entry'!$2:$2&gt;=DATE($B$1,3,1)),--('Data Entry'!$2:$2&lt;DATE($B$1,4,1)))</f>
        <v>5</v>
      </c>
      <c r="E13">
        <f>SUMPRODUCT(--('Data Entry'!16:16="Y"),--('Data Entry'!$2:$2&gt;=DATE($B$1,4,1)),--('Data Entry'!$2:$2&lt;DATE($B$1,5,1)))</f>
        <v>0</v>
      </c>
      <c r="F13">
        <f>SUMPRODUCT(--('Data Entry'!16:16="Y"),--('Data Entry'!$2:$2&gt;=DATE($B$1,5,1)),--('Data Entry'!$2:$2&lt;DATE($B$1,6,1)))</f>
        <v>0</v>
      </c>
      <c r="G13">
        <f>SUMPRODUCT(--('Data Entry'!16:16="Y"),--('Data Entry'!$2:$2&gt;=DATE($B$1,6,1)),--('Data Entry'!$2:$2&lt;DATE($B$1,7,1)))</f>
        <v>0</v>
      </c>
      <c r="H13">
        <f>SUMPRODUCT(--('Data Entry'!16:16="Y"),--('Data Entry'!$2:$2&gt;=DATE($B$1,7,1)),--('Data Entry'!$2:$2&lt;DATE($B$1,8,1)))</f>
        <v>0</v>
      </c>
      <c r="I13">
        <f>SUMPRODUCT(--('Data Entry'!16:16="Y"),--('Data Entry'!$2:$2&gt;=DATE($B$1,8,1)),--('Data Entry'!$2:$2&lt;DATE($B$1,9,1)))</f>
        <v>0</v>
      </c>
      <c r="J13">
        <f>SUMPRODUCT(--('Data Entry'!16:16="Y"),--('Data Entry'!$2:$2&gt;=DATE($B$1,9,1)),--('Data Entry'!$2:$2&lt;DATE($B$1,10,1)))</f>
        <v>0</v>
      </c>
      <c r="K13">
        <f>SUMPRODUCT(--('Data Entry'!16:16="Y"),--('Data Entry'!$2:$2&gt;=DATE($B$1,10,1)),--('Data Entry'!$2:$2&lt;DATE($B$1,11,1)))</f>
        <v>0</v>
      </c>
      <c r="L13">
        <f>SUMPRODUCT(--('Data Entry'!16:16="Y"),--('Data Entry'!$2:$2&gt;=DATE($B$1,11,1)),--('Data Entry'!$2:$2&lt;DATE($B$1,12,1)))</f>
        <v>0</v>
      </c>
      <c r="M13">
        <f>SUMPRODUCT(--('Data Entry'!16:16="Y"),--('Data Entry'!$2:$2&gt;=DATE($B$1,12,1)),--('Data Entry'!$2:$2&lt;DATE($B$1+1,1,1)))</f>
        <v>0</v>
      </c>
      <c r="N13" s="12">
        <f t="shared" si="0"/>
        <v>13</v>
      </c>
    </row>
    <row r="14" spans="1:14" ht="12.75">
      <c r="A14" s="1" t="s">
        <v>7</v>
      </c>
      <c r="B14">
        <f>SUMPRODUCT(--('Data Entry'!17:17="Y"),--('Data Entry'!$2:$2&gt;=DATE($B$1,1,1)),--('Data Entry'!$2:$2&lt;DATE($B$1,2,1)))</f>
        <v>5</v>
      </c>
      <c r="C14">
        <f>SUMPRODUCT(--('Data Entry'!17:17="Y"),--('Data Entry'!$2:$2&gt;=DATE($B$1,2,1)),--('Data Entry'!$2:$2&lt;DATE($B$1,3,1)))</f>
        <v>4</v>
      </c>
      <c r="D14">
        <f>SUMPRODUCT(--('Data Entry'!17:17="Y"),--('Data Entry'!$2:$2&gt;=DATE($B$1,3,1)),--('Data Entry'!$2:$2&lt;DATE($B$1,4,1)))</f>
        <v>6</v>
      </c>
      <c r="E14">
        <f>SUMPRODUCT(--('Data Entry'!17:17="Y"),--('Data Entry'!$2:$2&gt;=DATE($B$1,4,1)),--('Data Entry'!$2:$2&lt;DATE($B$1,5,1)))</f>
        <v>0</v>
      </c>
      <c r="F14">
        <f>SUMPRODUCT(--('Data Entry'!17:17="Y"),--('Data Entry'!$2:$2&gt;=DATE($B$1,5,1)),--('Data Entry'!$2:$2&lt;DATE($B$1,6,1)))</f>
        <v>0</v>
      </c>
      <c r="G14">
        <f>SUMPRODUCT(--('Data Entry'!17:17="Y"),--('Data Entry'!$2:$2&gt;=DATE($B$1,6,1)),--('Data Entry'!$2:$2&lt;DATE($B$1,7,1)))</f>
        <v>0</v>
      </c>
      <c r="H14">
        <f>SUMPRODUCT(--('Data Entry'!17:17="Y"),--('Data Entry'!$2:$2&gt;=DATE($B$1,7,1)),--('Data Entry'!$2:$2&lt;DATE($B$1,8,1)))</f>
        <v>0</v>
      </c>
      <c r="I14">
        <f>SUMPRODUCT(--('Data Entry'!17:17="Y"),--('Data Entry'!$2:$2&gt;=DATE($B$1,8,1)),--('Data Entry'!$2:$2&lt;DATE($B$1,9,1)))</f>
        <v>0</v>
      </c>
      <c r="J14">
        <f>SUMPRODUCT(--('Data Entry'!17:17="Y"),--('Data Entry'!$2:$2&gt;=DATE($B$1,9,1)),--('Data Entry'!$2:$2&lt;DATE($B$1,10,1)))</f>
        <v>0</v>
      </c>
      <c r="K14">
        <f>SUMPRODUCT(--('Data Entry'!17:17="Y"),--('Data Entry'!$2:$2&gt;=DATE($B$1,10,1)),--('Data Entry'!$2:$2&lt;DATE($B$1,11,1)))</f>
        <v>0</v>
      </c>
      <c r="L14">
        <f>SUMPRODUCT(--('Data Entry'!17:17="Y"),--('Data Entry'!$2:$2&gt;=DATE($B$1,11,1)),--('Data Entry'!$2:$2&lt;DATE($B$1,12,1)))</f>
        <v>0</v>
      </c>
      <c r="M14">
        <f>SUMPRODUCT(--('Data Entry'!17:17="Y"),--('Data Entry'!$2:$2&gt;=DATE($B$1,12,1)),--('Data Entry'!$2:$2&lt;DATE($B$1+1,1,1)))</f>
        <v>0</v>
      </c>
      <c r="N14" s="12">
        <f t="shared" si="0"/>
        <v>15</v>
      </c>
    </row>
    <row r="15" spans="1:14" ht="12.75">
      <c r="A15" s="1" t="s">
        <v>8</v>
      </c>
      <c r="B15">
        <f>SUMPRODUCT(--('Data Entry'!18:18="Y"),--('Data Entry'!$2:$2&gt;=DATE($B$1,1,1)),--('Data Entry'!$2:$2&lt;DATE($B$1,2,1)))</f>
        <v>5</v>
      </c>
      <c r="C15">
        <f>SUMPRODUCT(--('Data Entry'!18:18="Y"),--('Data Entry'!$2:$2&gt;=DATE($B$1,2,1)),--('Data Entry'!$2:$2&lt;DATE($B$1,3,1)))</f>
        <v>4</v>
      </c>
      <c r="D15">
        <f>SUMPRODUCT(--('Data Entry'!18:18="Y"),--('Data Entry'!$2:$2&gt;=DATE($B$1,3,1)),--('Data Entry'!$2:$2&lt;DATE($B$1,4,1)))</f>
        <v>6</v>
      </c>
      <c r="E15">
        <f>SUMPRODUCT(--('Data Entry'!18:18="Y"),--('Data Entry'!$2:$2&gt;=DATE($B$1,4,1)),--('Data Entry'!$2:$2&lt;DATE($B$1,5,1)))</f>
        <v>0</v>
      </c>
      <c r="F15">
        <f>SUMPRODUCT(--('Data Entry'!18:18="Y"),--('Data Entry'!$2:$2&gt;=DATE($B$1,5,1)),--('Data Entry'!$2:$2&lt;DATE($B$1,6,1)))</f>
        <v>0</v>
      </c>
      <c r="G15">
        <f>SUMPRODUCT(--('Data Entry'!18:18="Y"),--('Data Entry'!$2:$2&gt;=DATE($B$1,6,1)),--('Data Entry'!$2:$2&lt;DATE($B$1,7,1)))</f>
        <v>0</v>
      </c>
      <c r="H15">
        <f>SUMPRODUCT(--('Data Entry'!18:18="Y"),--('Data Entry'!$2:$2&gt;=DATE($B$1,7,1)),--('Data Entry'!$2:$2&lt;DATE($B$1,8,1)))</f>
        <v>0</v>
      </c>
      <c r="I15">
        <f>SUMPRODUCT(--('Data Entry'!18:18="Y"),--('Data Entry'!$2:$2&gt;=DATE($B$1,8,1)),--('Data Entry'!$2:$2&lt;DATE($B$1,9,1)))</f>
        <v>0</v>
      </c>
      <c r="J15">
        <f>SUMPRODUCT(--('Data Entry'!18:18="Y"),--('Data Entry'!$2:$2&gt;=DATE($B$1,9,1)),--('Data Entry'!$2:$2&lt;DATE($B$1,10,1)))</f>
        <v>0</v>
      </c>
      <c r="K15">
        <f>SUMPRODUCT(--('Data Entry'!18:18="Y"),--('Data Entry'!$2:$2&gt;=DATE($B$1,10,1)),--('Data Entry'!$2:$2&lt;DATE($B$1,11,1)))</f>
        <v>0</v>
      </c>
      <c r="L15">
        <f>SUMPRODUCT(--('Data Entry'!18:18="Y"),--('Data Entry'!$2:$2&gt;=DATE($B$1,11,1)),--('Data Entry'!$2:$2&lt;DATE($B$1,12,1)))</f>
        <v>0</v>
      </c>
      <c r="M15">
        <f>SUMPRODUCT(--('Data Entry'!18:18="Y"),--('Data Entry'!$2:$2&gt;=DATE($B$1,12,1)),--('Data Entry'!$2:$2&lt;DATE($B$1+1,1,1)))</f>
        <v>0</v>
      </c>
      <c r="N15" s="12">
        <f t="shared" si="0"/>
        <v>15</v>
      </c>
    </row>
    <row r="16" spans="1:14" ht="12.75">
      <c r="A16" s="1" t="s">
        <v>9</v>
      </c>
      <c r="B16">
        <f>SUMPRODUCT(--('Data Entry'!19:19="Y"),--('Data Entry'!$2:$2&gt;=DATE($B$1,1,1)),--('Data Entry'!$2:$2&lt;DATE($B$1,2,1)))</f>
        <v>5</v>
      </c>
      <c r="C16">
        <f>SUMPRODUCT(--('Data Entry'!19:19="Y"),--('Data Entry'!$2:$2&gt;=DATE($B$1,2,1)),--('Data Entry'!$2:$2&lt;DATE($B$1,3,1)))</f>
        <v>4</v>
      </c>
      <c r="D16">
        <f>SUMPRODUCT(--('Data Entry'!19:19="Y"),--('Data Entry'!$2:$2&gt;=DATE($B$1,3,1)),--('Data Entry'!$2:$2&lt;DATE($B$1,4,1)))</f>
        <v>6</v>
      </c>
      <c r="E16">
        <f>SUMPRODUCT(--('Data Entry'!19:19="Y"),--('Data Entry'!$2:$2&gt;=DATE($B$1,4,1)),--('Data Entry'!$2:$2&lt;DATE($B$1,5,1)))</f>
        <v>0</v>
      </c>
      <c r="F16">
        <f>SUMPRODUCT(--('Data Entry'!19:19="Y"),--('Data Entry'!$2:$2&gt;=DATE($B$1,5,1)),--('Data Entry'!$2:$2&lt;DATE($B$1,6,1)))</f>
        <v>0</v>
      </c>
      <c r="G16">
        <f>SUMPRODUCT(--('Data Entry'!19:19="Y"),--('Data Entry'!$2:$2&gt;=DATE($B$1,6,1)),--('Data Entry'!$2:$2&lt;DATE($B$1,7,1)))</f>
        <v>0</v>
      </c>
      <c r="H16">
        <f>SUMPRODUCT(--('Data Entry'!19:19="Y"),--('Data Entry'!$2:$2&gt;=DATE($B$1,7,1)),--('Data Entry'!$2:$2&lt;DATE($B$1,8,1)))</f>
        <v>0</v>
      </c>
      <c r="I16">
        <f>SUMPRODUCT(--('Data Entry'!19:19="Y"),--('Data Entry'!$2:$2&gt;=DATE($B$1,8,1)),--('Data Entry'!$2:$2&lt;DATE($B$1,9,1)))</f>
        <v>0</v>
      </c>
      <c r="J16">
        <f>SUMPRODUCT(--('Data Entry'!19:19="Y"),--('Data Entry'!$2:$2&gt;=DATE($B$1,9,1)),--('Data Entry'!$2:$2&lt;DATE($B$1,10,1)))</f>
        <v>0</v>
      </c>
      <c r="K16">
        <f>SUMPRODUCT(--('Data Entry'!19:19="Y"),--('Data Entry'!$2:$2&gt;=DATE($B$1,10,1)),--('Data Entry'!$2:$2&lt;DATE($B$1,11,1)))</f>
        <v>0</v>
      </c>
      <c r="L16">
        <f>SUMPRODUCT(--('Data Entry'!19:19="Y"),--('Data Entry'!$2:$2&gt;=DATE($B$1,11,1)),--('Data Entry'!$2:$2&lt;DATE($B$1,12,1)))</f>
        <v>0</v>
      </c>
      <c r="M16">
        <f>SUMPRODUCT(--('Data Entry'!19:19="Y"),--('Data Entry'!$2:$2&gt;=DATE($B$1,12,1)),--('Data Entry'!$2:$2&lt;DATE($B$1+1,1,1)))</f>
        <v>0</v>
      </c>
      <c r="N16" s="12">
        <f t="shared" si="0"/>
        <v>15</v>
      </c>
    </row>
    <row r="17" spans="1:14" ht="12.75">
      <c r="A17" s="1" t="s">
        <v>68</v>
      </c>
      <c r="B17">
        <f>SUMPRODUCT(--('Data Entry'!20:20="Y"),--('Data Entry'!$2:$2&gt;=DATE($B$1,1,1)),--('Data Entry'!$2:$2&lt;DATE($B$1,2,1)))</f>
        <v>4</v>
      </c>
      <c r="C17">
        <f>SUMPRODUCT(--('Data Entry'!20:20="Y"),--('Data Entry'!$2:$2&gt;=DATE($B$1,2,1)),--('Data Entry'!$2:$2&lt;DATE($B$1,3,1)))</f>
        <v>4</v>
      </c>
      <c r="D17">
        <f>SUMPRODUCT(--('Data Entry'!20:20="Y"),--('Data Entry'!$2:$2&gt;=DATE($B$1,3,1)),--('Data Entry'!$2:$2&lt;DATE($B$1,4,1)))</f>
        <v>6</v>
      </c>
      <c r="E17">
        <f>SUMPRODUCT(--('Data Entry'!20:20="Y"),--('Data Entry'!$2:$2&gt;=DATE($B$1,4,1)),--('Data Entry'!$2:$2&lt;DATE($B$1,5,1)))</f>
        <v>0</v>
      </c>
      <c r="F17">
        <f>SUMPRODUCT(--('Data Entry'!20:20="Y"),--('Data Entry'!$2:$2&gt;=DATE($B$1,5,1)),--('Data Entry'!$2:$2&lt;DATE($B$1,6,1)))</f>
        <v>0</v>
      </c>
      <c r="G17">
        <f>SUMPRODUCT(--('Data Entry'!20:20="Y"),--('Data Entry'!$2:$2&gt;=DATE($B$1,6,1)),--('Data Entry'!$2:$2&lt;DATE($B$1,7,1)))</f>
        <v>0</v>
      </c>
      <c r="H17">
        <f>SUMPRODUCT(--('Data Entry'!20:20="Y"),--('Data Entry'!$2:$2&gt;=DATE($B$1,7,1)),--('Data Entry'!$2:$2&lt;DATE($B$1,8,1)))</f>
        <v>0</v>
      </c>
      <c r="I17">
        <f>SUMPRODUCT(--('Data Entry'!20:20="Y"),--('Data Entry'!$2:$2&gt;=DATE($B$1,8,1)),--('Data Entry'!$2:$2&lt;DATE($B$1,9,1)))</f>
        <v>0</v>
      </c>
      <c r="J17">
        <f>SUMPRODUCT(--('Data Entry'!20:20="Y"),--('Data Entry'!$2:$2&gt;=DATE($B$1,9,1)),--('Data Entry'!$2:$2&lt;DATE($B$1,10,1)))</f>
        <v>0</v>
      </c>
      <c r="K17">
        <f>SUMPRODUCT(--('Data Entry'!20:20="Y"),--('Data Entry'!$2:$2&gt;=DATE($B$1,10,1)),--('Data Entry'!$2:$2&lt;DATE($B$1,11,1)))</f>
        <v>0</v>
      </c>
      <c r="L17">
        <f>SUMPRODUCT(--('Data Entry'!20:20="Y"),--('Data Entry'!$2:$2&gt;=DATE($B$1,11,1)),--('Data Entry'!$2:$2&lt;DATE($B$1,12,1)))</f>
        <v>0</v>
      </c>
      <c r="M17">
        <f>SUMPRODUCT(--('Data Entry'!20:20="Y"),--('Data Entry'!$2:$2&gt;=DATE($B$1,12,1)),--('Data Entry'!$2:$2&lt;DATE($B$1+1,1,1)))</f>
        <v>0</v>
      </c>
      <c r="N17" s="12">
        <f>SUM(B17:M17)</f>
        <v>14</v>
      </c>
    </row>
    <row r="18" spans="1:14" ht="12.75">
      <c r="A18" s="1" t="s">
        <v>122</v>
      </c>
      <c r="B18">
        <f>SUMPRODUCT(--('Data Entry'!41:41="Y"),--('Data Entry'!$2:$2&gt;=DATE($B$1,1,1)),--('Data Entry'!$2:$2&lt;DATE($B$1,2,1)))</f>
        <v>4</v>
      </c>
      <c r="C18">
        <f>SUMPRODUCT(--('Data Entry'!41:41="Y"),--('Data Entry'!$2:$2&gt;=DATE($B$1,2,1)),--('Data Entry'!$2:$2&lt;DATE($B$1,3,1)))</f>
        <v>4</v>
      </c>
      <c r="D18">
        <f>SUMPRODUCT(--('Data Entry'!41:41="Y"),--('Data Entry'!$2:$2&gt;=DATE($B$1,3,1)),--('Data Entry'!$2:$2&lt;DATE($B$1,4,1)))</f>
        <v>5</v>
      </c>
      <c r="E18">
        <f>SUMPRODUCT(--('Data Entry'!41:41="Y"),--('Data Entry'!$2:$2&gt;=DATE($B$1,4,1)),--('Data Entry'!$2:$2&lt;DATE($B$1,5,1)))</f>
        <v>0</v>
      </c>
      <c r="F18">
        <f>SUMPRODUCT(--('Data Entry'!41:41="Y"),--('Data Entry'!$2:$2&gt;=DATE($B$1,5,1)),--('Data Entry'!$2:$2&lt;DATE($B$1,6,1)))</f>
        <v>0</v>
      </c>
      <c r="G18">
        <f>SUMPRODUCT(--('Data Entry'!41:41="Y"),--('Data Entry'!$2:$2&gt;=DATE($B$1,6,1)),--('Data Entry'!$2:$2&lt;DATE($B$1,7,1)))</f>
        <v>0</v>
      </c>
      <c r="H18">
        <f>SUMPRODUCT(--('Data Entry'!41:41="Y"),--('Data Entry'!$2:$2&gt;=DATE($B$1,7,1)),--('Data Entry'!$2:$2&lt;DATE($B$1,8,1)))</f>
        <v>0</v>
      </c>
      <c r="I18">
        <f>SUMPRODUCT(--('Data Entry'!41:41="Y"),--('Data Entry'!$2:$2&gt;=DATE($B$1,8,1)),--('Data Entry'!$2:$2&lt;DATE($B$1,9,1)))</f>
        <v>0</v>
      </c>
      <c r="J18">
        <f>SUMPRODUCT(--('Data Entry'!41:41="Y"),--('Data Entry'!$2:$2&gt;=DATE($B$1,9,1)),--('Data Entry'!$2:$2&lt;DATE($B$1,10,1)))</f>
        <v>0</v>
      </c>
      <c r="K18">
        <f>SUMPRODUCT(--('Data Entry'!41:41="Y"),--('Data Entry'!$2:$2&gt;=DATE($B$1,10,1)),--('Data Entry'!$2:$2&lt;DATE($B$1,11,1)))</f>
        <v>0</v>
      </c>
      <c r="L18">
        <f>SUMPRODUCT(--('Data Entry'!41:41="Y"),--('Data Entry'!$2:$2&gt;=DATE($B$1,11,1)),--('Data Entry'!$2:$2&lt;DATE($B$1,12,1)))</f>
        <v>0</v>
      </c>
      <c r="M18">
        <f>SUMPRODUCT(--('Data Entry'!41:41="Y"),--('Data Entry'!$2:$2&gt;=DATE($B$1,12,1)),--('Data Entry'!$2:$2&lt;DATE($B$1+1,1,1)))</f>
        <v>0</v>
      </c>
      <c r="N18" s="12">
        <f>SUM(B18:M18)</f>
        <v>13</v>
      </c>
    </row>
    <row r="19" spans="1:15" ht="15">
      <c r="A19" s="5" t="s">
        <v>100</v>
      </c>
      <c r="B19" s="5"/>
      <c r="C19" s="5"/>
      <c r="D19" s="5"/>
      <c r="E19" s="5"/>
      <c r="F19" s="5"/>
      <c r="G19" s="5"/>
      <c r="H19" s="5"/>
      <c r="I19" s="5"/>
      <c r="J19" s="5"/>
      <c r="K19" s="5"/>
      <c r="L19" s="5"/>
      <c r="M19" s="5"/>
      <c r="N19" s="5"/>
      <c r="O19" t="s">
        <v>45</v>
      </c>
    </row>
    <row r="20" spans="1:14" ht="12.75">
      <c r="A20" s="1" t="s">
        <v>6</v>
      </c>
      <c r="B20">
        <f>SUMPRODUCT(--('Data Entry'!22:22="Y"),--('Data Entry'!$2:$2&gt;=DATE($B$1,1,1)),--('Data Entry'!$2:$2&lt;DATE($B$1,2,1)))</f>
        <v>2</v>
      </c>
      <c r="C20">
        <f>SUMPRODUCT(--('Data Entry'!22:22="Y"),--('Data Entry'!$2:$2&gt;=DATE($B$1,2,1)),--('Data Entry'!$2:$2&lt;DATE($B$1,3,1)))</f>
        <v>4</v>
      </c>
      <c r="D20">
        <f>SUMPRODUCT(--('Data Entry'!22:22="Y"),--('Data Entry'!$2:$2&gt;=DATE($B$1,3,1)),--('Data Entry'!$2:$2&lt;DATE($B$1,4,1)))</f>
        <v>3</v>
      </c>
      <c r="E20">
        <f>SUMPRODUCT(--('Data Entry'!22:22="Y"),--('Data Entry'!$2:$2&gt;=DATE($B$1,4,1)),--('Data Entry'!$2:$2&lt;DATE($B$1,5,1)))</f>
        <v>0</v>
      </c>
      <c r="F20">
        <f>SUMPRODUCT(--('Data Entry'!22:22="Y"),--('Data Entry'!$2:$2&gt;=DATE($B$1,5,1)),--('Data Entry'!$2:$2&lt;DATE($B$1,6,1)))</f>
        <v>0</v>
      </c>
      <c r="G20">
        <f>SUMPRODUCT(--('Data Entry'!22:22="Y"),--('Data Entry'!$2:$2&gt;=DATE($B$1,6,1)),--('Data Entry'!$2:$2&lt;DATE($B$1,7,1)))</f>
        <v>0</v>
      </c>
      <c r="H20">
        <f>SUMPRODUCT(--('Data Entry'!22:22="Y"),--('Data Entry'!$2:$2&gt;=DATE($B$1,7,1)),--('Data Entry'!$2:$2&lt;DATE($B$1,8,1)))</f>
        <v>0</v>
      </c>
      <c r="I20">
        <f>SUMPRODUCT(--('Data Entry'!22:22="Y"),--('Data Entry'!$2:$2&gt;=DATE($B$1,8,1)),--('Data Entry'!$2:$2&lt;DATE($B$1,9,1)))</f>
        <v>0</v>
      </c>
      <c r="J20">
        <f>SUMPRODUCT(--('Data Entry'!22:22="Y"),--('Data Entry'!$2:$2&gt;=DATE($B$1,9,1)),--('Data Entry'!$2:$2&lt;DATE($B$1,10,1)))</f>
        <v>0</v>
      </c>
      <c r="K20">
        <f>SUMPRODUCT(--('Data Entry'!22:22="Y"),--('Data Entry'!$2:$2&gt;=DATE($B$1,10,1)),--('Data Entry'!$2:$2&lt;DATE($B$1,11,1)))</f>
        <v>0</v>
      </c>
      <c r="L20">
        <f>SUMPRODUCT(--('Data Entry'!22:22="Y"),--('Data Entry'!$2:$2&gt;=DATE($B$1,11,1)),--('Data Entry'!$2:$2&lt;DATE($B$1,12,1)))</f>
        <v>0</v>
      </c>
      <c r="M20">
        <f>SUMPRODUCT(--('Data Entry'!22:22="Y"),--('Data Entry'!$2:$2&gt;=DATE($B$1,12,1)),--('Data Entry'!$2:$2&lt;DATE($B$1+1,1,1)))</f>
        <v>0</v>
      </c>
      <c r="N20" s="12">
        <f t="shared" si="0"/>
        <v>9</v>
      </c>
    </row>
    <row r="21" spans="1:14" ht="12.75">
      <c r="A21" s="1" t="s">
        <v>7</v>
      </c>
      <c r="B21">
        <f>SUMPRODUCT(--('Data Entry'!23:23="Y"),--('Data Entry'!$2:$2&gt;=DATE($B$1,1,1)),--('Data Entry'!$2:$2&lt;DATE($B$1,2,1)))</f>
        <v>3</v>
      </c>
      <c r="C21">
        <f>SUMPRODUCT(--('Data Entry'!23:23="Y"),--('Data Entry'!$2:$2&gt;=DATE($B$1,2,1)),--('Data Entry'!$2:$2&lt;DATE($B$1,3,1)))</f>
        <v>4</v>
      </c>
      <c r="D21">
        <f>SUMPRODUCT(--('Data Entry'!23:23="Y"),--('Data Entry'!$2:$2&gt;=DATE($B$1,3,1)),--('Data Entry'!$2:$2&lt;DATE($B$1,4,1)))</f>
        <v>3</v>
      </c>
      <c r="E21">
        <f>SUMPRODUCT(--('Data Entry'!23:23="Y"),--('Data Entry'!$2:$2&gt;=DATE($B$1,4,1)),--('Data Entry'!$2:$2&lt;DATE($B$1,5,1)))</f>
        <v>0</v>
      </c>
      <c r="F21">
        <f>SUMPRODUCT(--('Data Entry'!23:23="Y"),--('Data Entry'!$2:$2&gt;=DATE($B$1,5,1)),--('Data Entry'!$2:$2&lt;DATE($B$1,6,1)))</f>
        <v>0</v>
      </c>
      <c r="G21">
        <f>SUMPRODUCT(--('Data Entry'!23:23="Y"),--('Data Entry'!$2:$2&gt;=DATE($B$1,6,1)),--('Data Entry'!$2:$2&lt;DATE($B$1,7,1)))</f>
        <v>0</v>
      </c>
      <c r="H21">
        <f>SUMPRODUCT(--('Data Entry'!23:23="Y"),--('Data Entry'!$2:$2&gt;=DATE($B$1,7,1)),--('Data Entry'!$2:$2&lt;DATE($B$1,8,1)))</f>
        <v>0</v>
      </c>
      <c r="I21">
        <f>SUMPRODUCT(--('Data Entry'!23:23="Y"),--('Data Entry'!$2:$2&gt;=DATE($B$1,8,1)),--('Data Entry'!$2:$2&lt;DATE($B$1,9,1)))</f>
        <v>0</v>
      </c>
      <c r="J21">
        <f>SUMPRODUCT(--('Data Entry'!23:23="Y"),--('Data Entry'!$2:$2&gt;=DATE($B$1,9,1)),--('Data Entry'!$2:$2&lt;DATE($B$1,10,1)))</f>
        <v>0</v>
      </c>
      <c r="K21">
        <f>SUMPRODUCT(--('Data Entry'!23:23="Y"),--('Data Entry'!$2:$2&gt;=DATE($B$1,10,1)),--('Data Entry'!$2:$2&lt;DATE($B$1,11,1)))</f>
        <v>0</v>
      </c>
      <c r="L21">
        <f>SUMPRODUCT(--('Data Entry'!23:23="Y"),--('Data Entry'!$2:$2&gt;=DATE($B$1,11,1)),--('Data Entry'!$2:$2&lt;DATE($B$1,12,1)))</f>
        <v>0</v>
      </c>
      <c r="M21">
        <f>SUMPRODUCT(--('Data Entry'!23:23="Y"),--('Data Entry'!$2:$2&gt;=DATE($B$1,12,1)),--('Data Entry'!$2:$2&lt;DATE($B$1+1,1,1)))</f>
        <v>0</v>
      </c>
      <c r="N21" s="12">
        <f t="shared" si="0"/>
        <v>10</v>
      </c>
    </row>
    <row r="22" spans="1:14" ht="12.75">
      <c r="A22" s="1" t="s">
        <v>8</v>
      </c>
      <c r="B22">
        <f>SUMPRODUCT(--('Data Entry'!24:24="Y"),--('Data Entry'!$2:$2&gt;=DATE($B$1,1,1)),--('Data Entry'!$2:$2&lt;DATE($B$1,2,1)))</f>
        <v>3</v>
      </c>
      <c r="C22">
        <f>SUMPRODUCT(--('Data Entry'!24:24="Y"),--('Data Entry'!$2:$2&gt;=DATE($B$1,2,1)),--('Data Entry'!$2:$2&lt;DATE($B$1,3,1)))</f>
        <v>4</v>
      </c>
      <c r="D22">
        <f>SUMPRODUCT(--('Data Entry'!24:24="Y"),--('Data Entry'!$2:$2&gt;=DATE($B$1,3,1)),--('Data Entry'!$2:$2&lt;DATE($B$1,4,1)))</f>
        <v>3</v>
      </c>
      <c r="E22">
        <f>SUMPRODUCT(--('Data Entry'!24:24="Y"),--('Data Entry'!$2:$2&gt;=DATE($B$1,4,1)),--('Data Entry'!$2:$2&lt;DATE($B$1,5,1)))</f>
        <v>0</v>
      </c>
      <c r="F22">
        <f>SUMPRODUCT(--('Data Entry'!24:24="Y"),--('Data Entry'!$2:$2&gt;=DATE($B$1,5,1)),--('Data Entry'!$2:$2&lt;DATE($B$1,6,1)))</f>
        <v>0</v>
      </c>
      <c r="G22">
        <f>SUMPRODUCT(--('Data Entry'!24:24="Y"),--('Data Entry'!$2:$2&gt;=DATE($B$1,6,1)),--('Data Entry'!$2:$2&lt;DATE($B$1,7,1)))</f>
        <v>0</v>
      </c>
      <c r="H22">
        <f>SUMPRODUCT(--('Data Entry'!24:24="Y"),--('Data Entry'!$2:$2&gt;=DATE($B$1,7,1)),--('Data Entry'!$2:$2&lt;DATE($B$1,8,1)))</f>
        <v>0</v>
      </c>
      <c r="I22">
        <f>SUMPRODUCT(--('Data Entry'!24:24="Y"),--('Data Entry'!$2:$2&gt;=DATE($B$1,8,1)),--('Data Entry'!$2:$2&lt;DATE($B$1,9,1)))</f>
        <v>0</v>
      </c>
      <c r="J22">
        <f>SUMPRODUCT(--('Data Entry'!24:24="Y"),--('Data Entry'!$2:$2&gt;=DATE($B$1,9,1)),--('Data Entry'!$2:$2&lt;DATE($B$1,10,1)))</f>
        <v>0</v>
      </c>
      <c r="K22">
        <f>SUMPRODUCT(--('Data Entry'!24:24="Y"),--('Data Entry'!$2:$2&gt;=DATE($B$1,10,1)),--('Data Entry'!$2:$2&lt;DATE($B$1,11,1)))</f>
        <v>0</v>
      </c>
      <c r="L22">
        <f>SUMPRODUCT(--('Data Entry'!24:24="Y"),--('Data Entry'!$2:$2&gt;=DATE($B$1,11,1)),--('Data Entry'!$2:$2&lt;DATE($B$1,12,1)))</f>
        <v>0</v>
      </c>
      <c r="M22">
        <f>SUMPRODUCT(--('Data Entry'!24:24="Y"),--('Data Entry'!$2:$2&gt;=DATE($B$1,12,1)),--('Data Entry'!$2:$2&lt;DATE($B$1+1,1,1)))</f>
        <v>0</v>
      </c>
      <c r="N22" s="12">
        <f t="shared" si="0"/>
        <v>10</v>
      </c>
    </row>
    <row r="23" spans="1:14" ht="12.75">
      <c r="A23" s="1" t="s">
        <v>9</v>
      </c>
      <c r="B23">
        <f>SUMPRODUCT(--('Data Entry'!25:25="Y"),--('Data Entry'!$2:$2&gt;=DATE($B$1,1,1)),--('Data Entry'!$2:$2&lt;DATE($B$1,2,1)))</f>
        <v>3</v>
      </c>
      <c r="C23">
        <f>SUMPRODUCT(--('Data Entry'!25:25="Y"),--('Data Entry'!$2:$2&gt;=DATE($B$1,2,1)),--('Data Entry'!$2:$2&lt;DATE($B$1,3,1)))</f>
        <v>4</v>
      </c>
      <c r="D23">
        <f>SUMPRODUCT(--('Data Entry'!25:25="Y"),--('Data Entry'!$2:$2&gt;=DATE($B$1,3,1)),--('Data Entry'!$2:$2&lt;DATE($B$1,4,1)))</f>
        <v>3</v>
      </c>
      <c r="E23">
        <f>SUMPRODUCT(--('Data Entry'!25:25="Y"),--('Data Entry'!$2:$2&gt;=DATE($B$1,4,1)),--('Data Entry'!$2:$2&lt;DATE($B$1,5,1)))</f>
        <v>0</v>
      </c>
      <c r="F23">
        <f>SUMPRODUCT(--('Data Entry'!25:25="Y"),--('Data Entry'!$2:$2&gt;=DATE($B$1,5,1)),--('Data Entry'!$2:$2&lt;DATE($B$1,6,1)))</f>
        <v>0</v>
      </c>
      <c r="G23">
        <f>SUMPRODUCT(--('Data Entry'!25:25="Y"),--('Data Entry'!$2:$2&gt;=DATE($B$1,6,1)),--('Data Entry'!$2:$2&lt;DATE($B$1,7,1)))</f>
        <v>0</v>
      </c>
      <c r="H23">
        <f>SUMPRODUCT(--('Data Entry'!25:25="Y"),--('Data Entry'!$2:$2&gt;=DATE($B$1,7,1)),--('Data Entry'!$2:$2&lt;DATE($B$1,8,1)))</f>
        <v>0</v>
      </c>
      <c r="I23">
        <f>SUMPRODUCT(--('Data Entry'!25:25="Y"),--('Data Entry'!$2:$2&gt;=DATE($B$1,8,1)),--('Data Entry'!$2:$2&lt;DATE($B$1,9,1)))</f>
        <v>0</v>
      </c>
      <c r="J23">
        <f>SUMPRODUCT(--('Data Entry'!25:25="Y"),--('Data Entry'!$2:$2&gt;=DATE($B$1,9,1)),--('Data Entry'!$2:$2&lt;DATE($B$1,10,1)))</f>
        <v>0</v>
      </c>
      <c r="K23">
        <f>SUMPRODUCT(--('Data Entry'!25:25="Y"),--('Data Entry'!$2:$2&gt;=DATE($B$1,10,1)),--('Data Entry'!$2:$2&lt;DATE($B$1,11,1)))</f>
        <v>0</v>
      </c>
      <c r="L23">
        <f>SUMPRODUCT(--('Data Entry'!25:25="Y"),--('Data Entry'!$2:$2&gt;=DATE($B$1,11,1)),--('Data Entry'!$2:$2&lt;DATE($B$1,12,1)))</f>
        <v>0</v>
      </c>
      <c r="M23">
        <f>SUMPRODUCT(--('Data Entry'!25:25="Y"),--('Data Entry'!$2:$2&gt;=DATE($B$1,12,1)),--('Data Entry'!$2:$2&lt;DATE($B$1+1,1,1)))</f>
        <v>0</v>
      </c>
      <c r="N23" s="12">
        <f t="shared" si="0"/>
        <v>10</v>
      </c>
    </row>
    <row r="24" spans="1:14" ht="12.75">
      <c r="A24" s="1" t="s">
        <v>68</v>
      </c>
      <c r="B24">
        <f>SUMPRODUCT(--('Data Entry'!26:26="Y"),--('Data Entry'!$2:$2&gt;=DATE($B$1,1,1)),--('Data Entry'!$2:$2&lt;DATE($B$1,2,1)))</f>
        <v>2</v>
      </c>
      <c r="C24">
        <f>SUMPRODUCT(--('Data Entry'!26:26="Y"),--('Data Entry'!$2:$2&gt;=DATE($B$1,2,1)),--('Data Entry'!$2:$2&lt;DATE($B$1,3,1)))</f>
        <v>4</v>
      </c>
      <c r="D24">
        <f>SUMPRODUCT(--('Data Entry'!26:26="Y"),--('Data Entry'!$2:$2&gt;=DATE($B$1,3,1)),--('Data Entry'!$2:$2&lt;DATE($B$1,4,1)))</f>
        <v>3</v>
      </c>
      <c r="E24">
        <f>SUMPRODUCT(--('Data Entry'!26:26="Y"),--('Data Entry'!$2:$2&gt;=DATE($B$1,4,1)),--('Data Entry'!$2:$2&lt;DATE($B$1,5,1)))</f>
        <v>0</v>
      </c>
      <c r="F24">
        <f>SUMPRODUCT(--('Data Entry'!26:26="Y"),--('Data Entry'!$2:$2&gt;=DATE($B$1,5,1)),--('Data Entry'!$2:$2&lt;DATE($B$1,6,1)))</f>
        <v>0</v>
      </c>
      <c r="G24">
        <f>SUMPRODUCT(--('Data Entry'!26:26="Y"),--('Data Entry'!$2:$2&gt;=DATE($B$1,6,1)),--('Data Entry'!$2:$2&lt;DATE($B$1,7,1)))</f>
        <v>0</v>
      </c>
      <c r="H24">
        <f>SUMPRODUCT(--('Data Entry'!26:26="Y"),--('Data Entry'!$2:$2&gt;=DATE($B$1,7,1)),--('Data Entry'!$2:$2&lt;DATE($B$1,8,1)))</f>
        <v>0</v>
      </c>
      <c r="I24">
        <f>SUMPRODUCT(--('Data Entry'!26:26="Y"),--('Data Entry'!$2:$2&gt;=DATE($B$1,8,1)),--('Data Entry'!$2:$2&lt;DATE($B$1,9,1)))</f>
        <v>0</v>
      </c>
      <c r="J24">
        <f>SUMPRODUCT(--('Data Entry'!26:26="Y"),--('Data Entry'!$2:$2&gt;=DATE($B$1,9,1)),--('Data Entry'!$2:$2&lt;DATE($B$1,10,1)))</f>
        <v>0</v>
      </c>
      <c r="K24">
        <f>SUMPRODUCT(--('Data Entry'!26:26="Y"),--('Data Entry'!$2:$2&gt;=DATE($B$1,10,1)),--('Data Entry'!$2:$2&lt;DATE($B$1,11,1)))</f>
        <v>0</v>
      </c>
      <c r="L24">
        <f>SUMPRODUCT(--('Data Entry'!26:26="Y"),--('Data Entry'!$2:$2&gt;=DATE($B$1,11,1)),--('Data Entry'!$2:$2&lt;DATE($B$1,12,1)))</f>
        <v>0</v>
      </c>
      <c r="M24">
        <f>SUMPRODUCT(--('Data Entry'!26:26="Y"),--('Data Entry'!$2:$2&gt;=DATE($B$1,12,1)),--('Data Entry'!$2:$2&lt;DATE($B$1+1,1,1)))</f>
        <v>0</v>
      </c>
      <c r="N24" s="12">
        <f>SUM(B24:M24)</f>
        <v>9</v>
      </c>
    </row>
    <row r="25" spans="1:14" ht="12.75">
      <c r="A25" s="1" t="s">
        <v>120</v>
      </c>
      <c r="B25">
        <f>SUMPRODUCT(--('Data Entry'!42:42="Y"),--('Data Entry'!$2:$2&gt;=DATE($B$1,1,1)),--('Data Entry'!$2:$2&lt;DATE($B$1,2,1)))</f>
        <v>2</v>
      </c>
      <c r="C25">
        <f>SUMPRODUCT(--('Data Entry'!42:42="Y"),--('Data Entry'!$2:$2&gt;=DATE($B$1,2,1)),--('Data Entry'!$2:$2&lt;DATE($B$1,3,1)))</f>
        <v>4</v>
      </c>
      <c r="D25">
        <f>SUMPRODUCT(--('Data Entry'!42:42="Y"),--('Data Entry'!$2:$2&gt;=DATE($B$1,3,1)),--('Data Entry'!$2:$2&lt;DATE($B$1,4,1)))</f>
        <v>3</v>
      </c>
      <c r="E25">
        <f>SUMPRODUCT(--('Data Entry'!42:42="Y"),--('Data Entry'!$2:$2&gt;=DATE($B$1,4,1)),--('Data Entry'!$2:$2&lt;DATE($B$1,5,1)))</f>
        <v>0</v>
      </c>
      <c r="F25">
        <f>SUMPRODUCT(--('Data Entry'!42:42="Y"),--('Data Entry'!$2:$2&gt;=DATE($B$1,5,1)),--('Data Entry'!$2:$2&lt;DATE($B$1,6,1)))</f>
        <v>0</v>
      </c>
      <c r="G25">
        <f>SUMPRODUCT(--('Data Entry'!42:42="Y"),--('Data Entry'!$2:$2&gt;=DATE($B$1,6,1)),--('Data Entry'!$2:$2&lt;DATE($B$1,7,1)))</f>
        <v>0</v>
      </c>
      <c r="H25">
        <f>SUMPRODUCT(--('Data Entry'!42:42="Y"),--('Data Entry'!$2:$2&gt;=DATE($B$1,7,1)),--('Data Entry'!$2:$2&lt;DATE($B$1,8,1)))</f>
        <v>0</v>
      </c>
      <c r="I25">
        <f>SUMPRODUCT(--('Data Entry'!42:42="Y"),--('Data Entry'!$2:$2&gt;=DATE($B$1,8,1)),--('Data Entry'!$2:$2&lt;DATE($B$1,9,1)))</f>
        <v>0</v>
      </c>
      <c r="J25">
        <f>SUMPRODUCT(--('Data Entry'!42:42="Y"),--('Data Entry'!$2:$2&gt;=DATE($B$1,9,1)),--('Data Entry'!$2:$2&lt;DATE($B$1,10,1)))</f>
        <v>0</v>
      </c>
      <c r="K25">
        <f>SUMPRODUCT(--('Data Entry'!42:42="Y"),--('Data Entry'!$2:$2&gt;=DATE($B$1,10,1)),--('Data Entry'!$2:$2&lt;DATE($B$1,11,1)))</f>
        <v>0</v>
      </c>
      <c r="L25">
        <f>SUMPRODUCT(--('Data Entry'!42:42="Y"),--('Data Entry'!$2:$2&gt;=DATE($B$1,11,1)),--('Data Entry'!$2:$2&lt;DATE($B$1,12,1)))</f>
        <v>0</v>
      </c>
      <c r="M25">
        <f>SUMPRODUCT(--('Data Entry'!42:42="Y"),--('Data Entry'!$2:$2&gt;=DATE($B$1,12,1)),--('Data Entry'!$2:$2&lt;DATE($B$1+1,1,1)))</f>
        <v>0</v>
      </c>
      <c r="N25" s="12">
        <f>SUM(B25:M25)</f>
        <v>9</v>
      </c>
    </row>
    <row r="26" spans="1:14" ht="15">
      <c r="A26" s="5" t="s">
        <v>65</v>
      </c>
      <c r="B26" s="5"/>
      <c r="C26" s="5"/>
      <c r="D26" s="5"/>
      <c r="E26" s="5"/>
      <c r="F26" s="5"/>
      <c r="G26" s="5"/>
      <c r="H26" s="5"/>
      <c r="I26" s="5"/>
      <c r="J26" s="5"/>
      <c r="K26" s="5"/>
      <c r="L26" s="5"/>
      <c r="M26" s="5"/>
      <c r="N26" s="5"/>
    </row>
    <row r="27" spans="1:14" ht="12.75">
      <c r="A27" s="1" t="s">
        <v>6</v>
      </c>
      <c r="B27">
        <f>SUMPRODUCT(--('Data Entry'!28:28="Y"),--('Data Entry'!$2:$2&gt;=DATE($B$1,1,1)),--('Data Entry'!$2:$2&lt;DATE($B$1,2,1)))</f>
        <v>4</v>
      </c>
      <c r="C27">
        <f>SUMPRODUCT(--('Data Entry'!28:28="Y"),--('Data Entry'!$2:$2&gt;=DATE($B$1,2,1)),--('Data Entry'!$2:$2&lt;DATE($B$1,3,1)))</f>
        <v>4</v>
      </c>
      <c r="D27">
        <f>SUMPRODUCT(--('Data Entry'!28:28="Y"),--('Data Entry'!$2:$2&gt;=DATE($B$1,3,1)),--('Data Entry'!$2:$2&lt;DATE($B$1,4,1)))</f>
        <v>5</v>
      </c>
      <c r="E27">
        <f>SUMPRODUCT(--('Data Entry'!28:28="Y"),--('Data Entry'!$2:$2&gt;=DATE($B$1,4,1)),--('Data Entry'!$2:$2&lt;DATE($B$1,5,1)))</f>
        <v>0</v>
      </c>
      <c r="F27">
        <f>SUMPRODUCT(--('Data Entry'!28:28="Y"),--('Data Entry'!$2:$2&gt;=DATE($B$1,5,1)),--('Data Entry'!$2:$2&lt;DATE($B$1,6,1)))</f>
        <v>0</v>
      </c>
      <c r="G27">
        <f>SUMPRODUCT(--('Data Entry'!28:28="Y"),--('Data Entry'!$2:$2&gt;=DATE($B$1,6,1)),--('Data Entry'!$2:$2&lt;DATE($B$1,7,1)))</f>
        <v>0</v>
      </c>
      <c r="H27">
        <f>SUMPRODUCT(--('Data Entry'!28:28="Y"),--('Data Entry'!$2:$2&gt;=DATE($B$1,7,1)),--('Data Entry'!$2:$2&lt;DATE($B$1,8,1)))</f>
        <v>0</v>
      </c>
      <c r="I27">
        <f>SUMPRODUCT(--('Data Entry'!28:28="Y"),--('Data Entry'!$2:$2&gt;=DATE($B$1,8,1)),--('Data Entry'!$2:$2&lt;DATE($B$1,9,1)))</f>
        <v>0</v>
      </c>
      <c r="J27">
        <f>SUMPRODUCT(--('Data Entry'!28:28="Y"),--('Data Entry'!$2:$2&gt;=DATE($B$1,9,1)),--('Data Entry'!$2:$2&lt;DATE($B$1,10,1)))</f>
        <v>0</v>
      </c>
      <c r="K27">
        <f>SUMPRODUCT(--('Data Entry'!28:28="Y"),--('Data Entry'!$2:$2&gt;=DATE($B$1,10,1)),--('Data Entry'!$2:$2&lt;DATE($B$1,11,1)))</f>
        <v>0</v>
      </c>
      <c r="L27">
        <f>SUMPRODUCT(--('Data Entry'!28:28="Y"),--('Data Entry'!$2:$2&gt;=DATE($B$1,11,1)),--('Data Entry'!$2:$2&lt;DATE($B$1,12,1)))</f>
        <v>0</v>
      </c>
      <c r="M27">
        <f>SUMPRODUCT(--('Data Entry'!28:28="Y"),--('Data Entry'!$2:$2&gt;=DATE($B$1,12,1)),--('Data Entry'!$2:$2&lt;DATE($B$1+1,1,1)))</f>
        <v>0</v>
      </c>
      <c r="N27" s="12">
        <f t="shared" si="0"/>
        <v>13</v>
      </c>
    </row>
    <row r="28" spans="1:14" ht="12.75">
      <c r="A28" s="1" t="s">
        <v>7</v>
      </c>
      <c r="B28">
        <f>SUMPRODUCT(--('Data Entry'!29:29="Y"),--('Data Entry'!$2:$2&gt;=DATE($B$1,1,1)),--('Data Entry'!$2:$2&lt;DATE($B$1,2,1)))</f>
        <v>5</v>
      </c>
      <c r="C28">
        <f>SUMPRODUCT(--('Data Entry'!29:29="Y"),--('Data Entry'!$2:$2&gt;=DATE($B$1,2,1)),--('Data Entry'!$2:$2&lt;DATE($B$1,3,1)))</f>
        <v>4</v>
      </c>
      <c r="D28">
        <f>SUMPRODUCT(--('Data Entry'!29:29="Y"),--('Data Entry'!$2:$2&gt;=DATE($B$1,3,1)),--('Data Entry'!$2:$2&lt;DATE($B$1,4,1)))</f>
        <v>6</v>
      </c>
      <c r="E28">
        <f>SUMPRODUCT(--('Data Entry'!29:29="Y"),--('Data Entry'!$2:$2&gt;=DATE($B$1,4,1)),--('Data Entry'!$2:$2&lt;DATE($B$1,5,1)))</f>
        <v>0</v>
      </c>
      <c r="F28">
        <f>SUMPRODUCT(--('Data Entry'!29:29="Y"),--('Data Entry'!$2:$2&gt;=DATE($B$1,5,1)),--('Data Entry'!$2:$2&lt;DATE($B$1,6,1)))</f>
        <v>0</v>
      </c>
      <c r="G28">
        <f>SUMPRODUCT(--('Data Entry'!29:29="Y"),--('Data Entry'!$2:$2&gt;=DATE($B$1,6,1)),--('Data Entry'!$2:$2&lt;DATE($B$1,7,1)))</f>
        <v>0</v>
      </c>
      <c r="H28">
        <f>SUMPRODUCT(--('Data Entry'!29:29="Y"),--('Data Entry'!$2:$2&gt;=DATE($B$1,7,1)),--('Data Entry'!$2:$2&lt;DATE($B$1,8,1)))</f>
        <v>0</v>
      </c>
      <c r="I28">
        <f>SUMPRODUCT(--('Data Entry'!29:29="Y"),--('Data Entry'!$2:$2&gt;=DATE($B$1,8,1)),--('Data Entry'!$2:$2&lt;DATE($B$1,9,1)))</f>
        <v>0</v>
      </c>
      <c r="J28">
        <f>SUMPRODUCT(--('Data Entry'!29:29="Y"),--('Data Entry'!$2:$2&gt;=DATE($B$1,9,1)),--('Data Entry'!$2:$2&lt;DATE($B$1,10,1)))</f>
        <v>0</v>
      </c>
      <c r="K28">
        <f>SUMPRODUCT(--('Data Entry'!29:29="Y"),--('Data Entry'!$2:$2&gt;=DATE($B$1,10,1)),--('Data Entry'!$2:$2&lt;DATE($B$1,11,1)))</f>
        <v>0</v>
      </c>
      <c r="L28">
        <f>SUMPRODUCT(--('Data Entry'!29:29="Y"),--('Data Entry'!$2:$2&gt;=DATE($B$1,11,1)),--('Data Entry'!$2:$2&lt;DATE($B$1,12,1)))</f>
        <v>0</v>
      </c>
      <c r="M28">
        <f>SUMPRODUCT(--('Data Entry'!29:29="Y"),--('Data Entry'!$2:$2&gt;=DATE($B$1,12,1)),--('Data Entry'!$2:$2&lt;DATE($B$1+1,1,1)))</f>
        <v>0</v>
      </c>
      <c r="N28" s="12">
        <f t="shared" si="0"/>
        <v>15</v>
      </c>
    </row>
    <row r="29" spans="1:14" ht="12.75">
      <c r="A29" s="1" t="s">
        <v>8</v>
      </c>
      <c r="B29">
        <f>SUMPRODUCT(--('Data Entry'!30:30="Y"),--('Data Entry'!$2:$2&gt;=DATE($B$1,1,1)),--('Data Entry'!$2:$2&lt;DATE($B$1,2,1)))</f>
        <v>5</v>
      </c>
      <c r="C29">
        <f>SUMPRODUCT(--('Data Entry'!30:30="Y"),--('Data Entry'!$2:$2&gt;=DATE($B$1,2,1)),--('Data Entry'!$2:$2&lt;DATE($B$1,3,1)))</f>
        <v>4</v>
      </c>
      <c r="D29">
        <f>SUMPRODUCT(--('Data Entry'!30:30="Y"),--('Data Entry'!$2:$2&gt;=DATE($B$1,3,1)),--('Data Entry'!$2:$2&lt;DATE($B$1,4,1)))</f>
        <v>6</v>
      </c>
      <c r="E29">
        <f>SUMPRODUCT(--('Data Entry'!30:30="Y"),--('Data Entry'!$2:$2&gt;=DATE($B$1,4,1)),--('Data Entry'!$2:$2&lt;DATE($B$1,5,1)))</f>
        <v>0</v>
      </c>
      <c r="F29">
        <f>SUMPRODUCT(--('Data Entry'!30:30="Y"),--('Data Entry'!$2:$2&gt;=DATE($B$1,5,1)),--('Data Entry'!$2:$2&lt;DATE($B$1,6,1)))</f>
        <v>0</v>
      </c>
      <c r="G29">
        <f>SUMPRODUCT(--('Data Entry'!30:30="Y"),--('Data Entry'!$2:$2&gt;=DATE($B$1,6,1)),--('Data Entry'!$2:$2&lt;DATE($B$1,7,1)))</f>
        <v>0</v>
      </c>
      <c r="H29">
        <f>SUMPRODUCT(--('Data Entry'!30:30="Y"),--('Data Entry'!$2:$2&gt;=DATE($B$1,7,1)),--('Data Entry'!$2:$2&lt;DATE($B$1,8,1)))</f>
        <v>0</v>
      </c>
      <c r="I29">
        <f>SUMPRODUCT(--('Data Entry'!30:30="Y"),--('Data Entry'!$2:$2&gt;=DATE($B$1,8,1)),--('Data Entry'!$2:$2&lt;DATE($B$1,9,1)))</f>
        <v>0</v>
      </c>
      <c r="J29">
        <f>SUMPRODUCT(--('Data Entry'!30:30="Y"),--('Data Entry'!$2:$2&gt;=DATE($B$1,9,1)),--('Data Entry'!$2:$2&lt;DATE($B$1,10,1)))</f>
        <v>0</v>
      </c>
      <c r="K29">
        <f>SUMPRODUCT(--('Data Entry'!30:30="Y"),--('Data Entry'!$2:$2&gt;=DATE($B$1,10,1)),--('Data Entry'!$2:$2&lt;DATE($B$1,11,1)))</f>
        <v>0</v>
      </c>
      <c r="L29">
        <f>SUMPRODUCT(--('Data Entry'!30:30="Y"),--('Data Entry'!$2:$2&gt;=DATE($B$1,11,1)),--('Data Entry'!$2:$2&lt;DATE($B$1,12,1)))</f>
        <v>0</v>
      </c>
      <c r="M29">
        <f>SUMPRODUCT(--('Data Entry'!30:30="Y"),--('Data Entry'!$2:$2&gt;=DATE($B$1,12,1)),--('Data Entry'!$2:$2&lt;DATE($B$1+1,1,1)))</f>
        <v>0</v>
      </c>
      <c r="N29" s="12">
        <f t="shared" si="0"/>
        <v>15</v>
      </c>
    </row>
    <row r="30" spans="1:14" ht="12.75">
      <c r="A30" s="1" t="s">
        <v>9</v>
      </c>
      <c r="B30">
        <f>SUMPRODUCT(--('Data Entry'!31:31="Y"),--('Data Entry'!$2:$2&gt;=DATE($B$1,1,1)),--('Data Entry'!$2:$2&lt;DATE($B$1,2,1)))</f>
        <v>5</v>
      </c>
      <c r="C30">
        <f>SUMPRODUCT(--('Data Entry'!31:31="Y"),--('Data Entry'!$2:$2&gt;=DATE($B$1,2,1)),--('Data Entry'!$2:$2&lt;DATE($B$1,3,1)))</f>
        <v>4</v>
      </c>
      <c r="D30">
        <f>SUMPRODUCT(--('Data Entry'!31:31="Y"),--('Data Entry'!$2:$2&gt;=DATE($B$1,3,1)),--('Data Entry'!$2:$2&lt;DATE($B$1,4,1)))</f>
        <v>6</v>
      </c>
      <c r="E30">
        <f>SUMPRODUCT(--('Data Entry'!31:31="Y"),--('Data Entry'!$2:$2&gt;=DATE($B$1,4,1)),--('Data Entry'!$2:$2&lt;DATE($B$1,5,1)))</f>
        <v>0</v>
      </c>
      <c r="F30">
        <f>SUMPRODUCT(--('Data Entry'!31:31="Y"),--('Data Entry'!$2:$2&gt;=DATE($B$1,5,1)),--('Data Entry'!$2:$2&lt;DATE($B$1,6,1)))</f>
        <v>0</v>
      </c>
      <c r="G30">
        <f>SUMPRODUCT(--('Data Entry'!31:31="Y"),--('Data Entry'!$2:$2&gt;=DATE($B$1,6,1)),--('Data Entry'!$2:$2&lt;DATE($B$1,7,1)))</f>
        <v>0</v>
      </c>
      <c r="H30">
        <f>SUMPRODUCT(--('Data Entry'!31:31="Y"),--('Data Entry'!$2:$2&gt;=DATE($B$1,7,1)),--('Data Entry'!$2:$2&lt;DATE($B$1,8,1)))</f>
        <v>0</v>
      </c>
      <c r="I30">
        <f>SUMPRODUCT(--('Data Entry'!31:31="Y"),--('Data Entry'!$2:$2&gt;=DATE($B$1,8,1)),--('Data Entry'!$2:$2&lt;DATE($B$1,9,1)))</f>
        <v>0</v>
      </c>
      <c r="J30">
        <f>SUMPRODUCT(--('Data Entry'!31:31="Y"),--('Data Entry'!$2:$2&gt;=DATE($B$1,9,1)),--('Data Entry'!$2:$2&lt;DATE($B$1,10,1)))</f>
        <v>0</v>
      </c>
      <c r="K30">
        <f>SUMPRODUCT(--('Data Entry'!31:31="Y"),--('Data Entry'!$2:$2&gt;=DATE($B$1,10,1)),--('Data Entry'!$2:$2&lt;DATE($B$1,11,1)))</f>
        <v>0</v>
      </c>
      <c r="L30">
        <f>SUMPRODUCT(--('Data Entry'!31:31="Y"),--('Data Entry'!$2:$2&gt;=DATE($B$1,11,1)),--('Data Entry'!$2:$2&lt;DATE($B$1,12,1)))</f>
        <v>0</v>
      </c>
      <c r="M30">
        <f>SUMPRODUCT(--('Data Entry'!31:31="Y"),--('Data Entry'!$2:$2&gt;=DATE($B$1,12,1)),--('Data Entry'!$2:$2&lt;DATE($B$1+1,1,1)))</f>
        <v>0</v>
      </c>
      <c r="N30" s="12">
        <f t="shared" si="0"/>
        <v>15</v>
      </c>
    </row>
    <row r="31" spans="1:14" ht="12.75">
      <c r="A31" s="1" t="s">
        <v>68</v>
      </c>
      <c r="B31">
        <f>SUMPRODUCT(--('Data Entry'!32:32="Y"),--('Data Entry'!$2:$2&gt;=DATE($B$1,1,1)),--('Data Entry'!$2:$2&lt;DATE($B$1,2,1)))</f>
        <v>4</v>
      </c>
      <c r="C31">
        <f>SUMPRODUCT(--('Data Entry'!32:32="Y"),--('Data Entry'!$2:$2&gt;=DATE($B$1,2,1)),--('Data Entry'!$2:$2&lt;DATE($B$1,3,1)))</f>
        <v>4</v>
      </c>
      <c r="D31">
        <f>SUMPRODUCT(--('Data Entry'!32:32="Y"),--('Data Entry'!$2:$2&gt;=DATE($B$1,3,1)),--('Data Entry'!$2:$2&lt;DATE($B$1,4,1)))</f>
        <v>6</v>
      </c>
      <c r="E31">
        <f>SUMPRODUCT(--('Data Entry'!32:32="Y"),--('Data Entry'!$2:$2&gt;=DATE($B$1,4,1)),--('Data Entry'!$2:$2&lt;DATE($B$1,5,1)))</f>
        <v>0</v>
      </c>
      <c r="F31">
        <f>SUMPRODUCT(--('Data Entry'!32:32="Y"),--('Data Entry'!$2:$2&gt;=DATE($B$1,5,1)),--('Data Entry'!$2:$2&lt;DATE($B$1,6,1)))</f>
        <v>0</v>
      </c>
      <c r="G31">
        <f>SUMPRODUCT(--('Data Entry'!32:32="Y"),--('Data Entry'!$2:$2&gt;=DATE($B$1,6,1)),--('Data Entry'!$2:$2&lt;DATE($B$1,7,1)))</f>
        <v>0</v>
      </c>
      <c r="H31">
        <f>SUMPRODUCT(--('Data Entry'!32:32="Y"),--('Data Entry'!$2:$2&gt;=DATE($B$1,7,1)),--('Data Entry'!$2:$2&lt;DATE($B$1,8,1)))</f>
        <v>0</v>
      </c>
      <c r="I31">
        <f>SUMPRODUCT(--('Data Entry'!32:32="Y"),--('Data Entry'!$2:$2&gt;=DATE($B$1,8,1)),--('Data Entry'!$2:$2&lt;DATE($B$1,9,1)))</f>
        <v>0</v>
      </c>
      <c r="J31">
        <f>SUMPRODUCT(--('Data Entry'!32:32="Y"),--('Data Entry'!$2:$2&gt;=DATE($B$1,9,1)),--('Data Entry'!$2:$2&lt;DATE($B$1,10,1)))</f>
        <v>0</v>
      </c>
      <c r="K31">
        <f>SUMPRODUCT(--('Data Entry'!32:32="Y"),--('Data Entry'!$2:$2&gt;=DATE($B$1,10,1)),--('Data Entry'!$2:$2&lt;DATE($B$1,11,1)))</f>
        <v>0</v>
      </c>
      <c r="L31">
        <f>SUMPRODUCT(--('Data Entry'!32:32="Y"),--('Data Entry'!$2:$2&gt;=DATE($B$1,11,1)),--('Data Entry'!$2:$2&lt;DATE($B$1,12,1)))</f>
        <v>0</v>
      </c>
      <c r="M31">
        <f>SUMPRODUCT(--('Data Entry'!32:32="Y"),--('Data Entry'!$2:$2&gt;=DATE($B$1,12,1)),--('Data Entry'!$2:$2&lt;DATE($B$1+1,1,1)))</f>
        <v>0</v>
      </c>
      <c r="N31" s="12">
        <f>SUM(B31:M31)</f>
        <v>14</v>
      </c>
    </row>
    <row r="32" spans="1:14" ht="12.75">
      <c r="A32" s="1" t="s">
        <v>121</v>
      </c>
      <c r="B32">
        <f>SUMPRODUCT(--('Data Entry'!43:43="Y"),--('Data Entry'!$2:$2&gt;=DATE($B$1,1,1)),--('Data Entry'!$2:$2&lt;DATE($B$1,2,1)))</f>
        <v>4</v>
      </c>
      <c r="C32">
        <f>SUMPRODUCT(--('Data Entry'!43:43="Y"),--('Data Entry'!$2:$2&gt;=DATE($B$1,2,1)),--('Data Entry'!$2:$2&lt;DATE($B$1,3,1)))</f>
        <v>4</v>
      </c>
      <c r="D32">
        <f>SUMPRODUCT(--('Data Entry'!43:43="Y"),--('Data Entry'!$2:$2&gt;=DATE($B$1,3,1)),--('Data Entry'!$2:$2&lt;DATE($B$1,4,1)))</f>
        <v>5</v>
      </c>
      <c r="E32">
        <f>SUMPRODUCT(--('Data Entry'!43:43="Y"),--('Data Entry'!$2:$2&gt;=DATE($B$1,4,1)),--('Data Entry'!$2:$2&lt;DATE($B$1,5,1)))</f>
        <v>0</v>
      </c>
      <c r="F32">
        <f>SUMPRODUCT(--('Data Entry'!43:43="Y"),--('Data Entry'!$2:$2&gt;=DATE($B$1,5,1)),--('Data Entry'!$2:$2&lt;DATE($B$1,6,1)))</f>
        <v>0</v>
      </c>
      <c r="G32">
        <f>SUMPRODUCT(--('Data Entry'!43:43="Y"),--('Data Entry'!$2:$2&gt;=DATE($B$1,6,1)),--('Data Entry'!$2:$2&lt;DATE($B$1,7,1)))</f>
        <v>0</v>
      </c>
      <c r="H32">
        <f>SUMPRODUCT(--('Data Entry'!43:43="Y"),--('Data Entry'!$2:$2&gt;=DATE($B$1,7,1)),--('Data Entry'!$2:$2&lt;DATE($B$1,8,1)))</f>
        <v>0</v>
      </c>
      <c r="I32">
        <f>SUMPRODUCT(--('Data Entry'!43:43="Y"),--('Data Entry'!$2:$2&gt;=DATE($B$1,8,1)),--('Data Entry'!$2:$2&lt;DATE($B$1,9,1)))</f>
        <v>0</v>
      </c>
      <c r="J32">
        <f>SUMPRODUCT(--('Data Entry'!43:43="Y"),--('Data Entry'!$2:$2&gt;=DATE($B$1,9,1)),--('Data Entry'!$2:$2&lt;DATE($B$1,10,1)))</f>
        <v>0</v>
      </c>
      <c r="K32">
        <f>SUMPRODUCT(--('Data Entry'!43:43="Y"),--('Data Entry'!$2:$2&gt;=DATE($B$1,10,1)),--('Data Entry'!$2:$2&lt;DATE($B$1,11,1)))</f>
        <v>0</v>
      </c>
      <c r="L32">
        <f>SUMPRODUCT(--('Data Entry'!43:43="Y"),--('Data Entry'!$2:$2&gt;=DATE($B$1,11,1)),--('Data Entry'!$2:$2&lt;DATE($B$1,12,1)))</f>
        <v>0</v>
      </c>
      <c r="M32">
        <f>SUMPRODUCT(--('Data Entry'!43:43="Y"),--('Data Entry'!$2:$2&gt;=DATE($B$1,12,1)),--('Data Entry'!$2:$2&lt;DATE($B$1+1,1,1)))</f>
        <v>0</v>
      </c>
      <c r="N32" s="12">
        <f>SUM(B32:M32)</f>
        <v>13</v>
      </c>
    </row>
    <row r="33" spans="1:14" ht="15">
      <c r="A33" s="5" t="s">
        <v>10</v>
      </c>
      <c r="B33" s="5"/>
      <c r="C33" s="5"/>
      <c r="D33" s="5"/>
      <c r="E33" s="5"/>
      <c r="F33" s="5"/>
      <c r="G33" s="5"/>
      <c r="H33" s="5"/>
      <c r="I33" s="5"/>
      <c r="J33" s="5"/>
      <c r="K33" s="5"/>
      <c r="L33" s="5"/>
      <c r="M33" s="5"/>
      <c r="N33" s="5"/>
    </row>
    <row r="34" spans="1:14" ht="12.75">
      <c r="A34" s="1" t="s">
        <v>11</v>
      </c>
      <c r="B34">
        <f>SUMPRODUCT(--('Data Entry'!34:34="Y"),--('Data Entry'!$2:$2&gt;=DATE($B$1,1,1)),--('Data Entry'!$2:$2&lt;DATE($B$1,2,1)))</f>
        <v>1</v>
      </c>
      <c r="C34">
        <f>SUMPRODUCT(--('Data Entry'!34:34="Y"),--('Data Entry'!$2:$2&gt;=DATE($B$1,2,1)),--('Data Entry'!$2:$2&lt;DATE($B$1,3,1)))</f>
        <v>0</v>
      </c>
      <c r="D34">
        <f>SUMPRODUCT(--('Data Entry'!34:34="Y"),--('Data Entry'!$2:$2&gt;=DATE($B$1,3,1)),--('Data Entry'!$2:$2&lt;DATE($B$1,4,1)))</f>
        <v>0</v>
      </c>
      <c r="E34">
        <f>SUMPRODUCT(--('Data Entry'!34:34="Y"),--('Data Entry'!$2:$2&gt;=DATE($B$1,4,1)),--('Data Entry'!$2:$2&lt;DATE($B$1,5,1)))</f>
        <v>0</v>
      </c>
      <c r="F34">
        <f>SUMPRODUCT(--('Data Entry'!34:34="Y"),--('Data Entry'!$2:$2&gt;=DATE($B$1,5,1)),--('Data Entry'!$2:$2&lt;DATE($B$1,6,1)))</f>
        <v>0</v>
      </c>
      <c r="G34">
        <f>SUMPRODUCT(--('Data Entry'!34:34="Y"),--('Data Entry'!$2:$2&gt;=DATE($B$1,6,1)),--('Data Entry'!$2:$2&lt;DATE($B$1,7,1)))</f>
        <v>0</v>
      </c>
      <c r="H34">
        <f>SUMPRODUCT(--('Data Entry'!34:34="Y"),--('Data Entry'!$2:$2&gt;=DATE($B$1,7,1)),--('Data Entry'!$2:$2&lt;DATE($B$1,8,1)))</f>
        <v>0</v>
      </c>
      <c r="I34">
        <f>SUMPRODUCT(--('Data Entry'!34:34="Y"),--('Data Entry'!$2:$2&gt;=DATE($B$1,8,1)),--('Data Entry'!$2:$2&lt;DATE($B$1,9,1)))</f>
        <v>0</v>
      </c>
      <c r="J34">
        <f>SUMPRODUCT(--('Data Entry'!34:34="Y"),--('Data Entry'!$2:$2&gt;=DATE($B$1,9,1)),--('Data Entry'!$2:$2&lt;DATE($B$1,10,1)))</f>
        <v>0</v>
      </c>
      <c r="K34">
        <f>SUMPRODUCT(--('Data Entry'!34:34="Y"),--('Data Entry'!$2:$2&gt;=DATE($B$1,10,1)),--('Data Entry'!$2:$2&lt;DATE($B$1,11,1)))</f>
        <v>0</v>
      </c>
      <c r="L34">
        <f>SUMPRODUCT(--('Data Entry'!34:34="Y"),--('Data Entry'!$2:$2&gt;=DATE($B$1,11,1)),--('Data Entry'!$2:$2&lt;DATE($B$1,12,1)))</f>
        <v>0</v>
      </c>
      <c r="M34">
        <f>SUMPRODUCT(--('Data Entry'!34:34="Y"),--('Data Entry'!$2:$2&gt;=DATE($B$1,12,1)),--('Data Entry'!$2:$2&lt;DATE($B$1+1,1,1)))</f>
        <v>0</v>
      </c>
      <c r="N34" s="12">
        <f t="shared" si="0"/>
        <v>1</v>
      </c>
    </row>
    <row r="35" spans="1:14" ht="12.75">
      <c r="A35" s="1" t="s">
        <v>12</v>
      </c>
      <c r="B35">
        <f>SUMPRODUCT(--('Data Entry'!35:35="Y"),--('Data Entry'!$2:$2&gt;=DATE($B$1,1,1)),--('Data Entry'!$2:$2&lt;DATE($B$1,2,1)))</f>
        <v>1</v>
      </c>
      <c r="C35">
        <f>SUMPRODUCT(--('Data Entry'!35:35="Y"),--('Data Entry'!$2:$2&gt;=DATE($B$1,2,1)),--('Data Entry'!$2:$2&lt;DATE($B$1,3,1)))</f>
        <v>0</v>
      </c>
      <c r="D35">
        <f>SUMPRODUCT(--('Data Entry'!35:35="Y"),--('Data Entry'!$2:$2&gt;=DATE($B$1,3,1)),--('Data Entry'!$2:$2&lt;DATE($B$1,4,1)))</f>
        <v>1</v>
      </c>
      <c r="E35">
        <f>SUMPRODUCT(--('Data Entry'!35:35="Y"),--('Data Entry'!$2:$2&gt;=DATE($B$1,4,1)),--('Data Entry'!$2:$2&lt;DATE($B$1,5,1)))</f>
        <v>0</v>
      </c>
      <c r="F35">
        <f>SUMPRODUCT(--('Data Entry'!35:35="Y"),--('Data Entry'!$2:$2&gt;=DATE($B$1,5,1)),--('Data Entry'!$2:$2&lt;DATE($B$1,6,1)))</f>
        <v>0</v>
      </c>
      <c r="G35">
        <f>SUMPRODUCT(--('Data Entry'!35:35="Y"),--('Data Entry'!$2:$2&gt;=DATE($B$1,6,1)),--('Data Entry'!$2:$2&lt;DATE($B$1,7,1)))</f>
        <v>0</v>
      </c>
      <c r="H35">
        <f>SUMPRODUCT(--('Data Entry'!35:35="Y"),--('Data Entry'!$2:$2&gt;=DATE($B$1,7,1)),--('Data Entry'!$2:$2&lt;DATE($B$1,8,1)))</f>
        <v>0</v>
      </c>
      <c r="I35">
        <f>SUMPRODUCT(--('Data Entry'!35:35="Y"),--('Data Entry'!$2:$2&gt;=DATE($B$1,8,1)),--('Data Entry'!$2:$2&lt;DATE($B$1,9,1)))</f>
        <v>0</v>
      </c>
      <c r="J35">
        <f>SUMPRODUCT(--('Data Entry'!35:35="Y"),--('Data Entry'!$2:$2&gt;=DATE($B$1,9,1)),--('Data Entry'!$2:$2&lt;DATE($B$1,10,1)))</f>
        <v>0</v>
      </c>
      <c r="K35">
        <f>SUMPRODUCT(--('Data Entry'!35:35="Y"),--('Data Entry'!$2:$2&gt;=DATE($B$1,10,1)),--('Data Entry'!$2:$2&lt;DATE($B$1,11,1)))</f>
        <v>0</v>
      </c>
      <c r="L35">
        <f>SUMPRODUCT(--('Data Entry'!35:35="Y"),--('Data Entry'!$2:$2&gt;=DATE($B$1,11,1)),--('Data Entry'!$2:$2&lt;DATE($B$1,12,1)))</f>
        <v>0</v>
      </c>
      <c r="M35">
        <f>SUMPRODUCT(--('Data Entry'!35:35="Y"),--('Data Entry'!$2:$2&gt;=DATE($B$1,12,1)),--('Data Entry'!$2:$2&lt;DATE($B$1+1,1,1)))</f>
        <v>0</v>
      </c>
      <c r="N35" s="12">
        <f t="shared" si="0"/>
        <v>2</v>
      </c>
    </row>
    <row r="36" spans="1:14" ht="12.75">
      <c r="A36" s="1" t="s">
        <v>19</v>
      </c>
      <c r="B36">
        <f>SUMPRODUCT(--('Data Entry'!36:36="Y"),--('Data Entry'!$2:$2&gt;=DATE($B$1,1,1)),--('Data Entry'!$2:$2&lt;DATE($B$1,2,1)))</f>
        <v>0</v>
      </c>
      <c r="C36">
        <f>SUMPRODUCT(--('Data Entry'!36:36="Y"),--('Data Entry'!$2:$2&gt;=DATE($B$1,2,1)),--('Data Entry'!$2:$2&lt;DATE($B$1,3,1)))</f>
        <v>0</v>
      </c>
      <c r="D36">
        <f>SUMPRODUCT(--('Data Entry'!36:36="Y"),--('Data Entry'!$2:$2&gt;=DATE($B$1,3,1)),--('Data Entry'!$2:$2&lt;DATE($B$1,4,1)))</f>
        <v>0</v>
      </c>
      <c r="E36">
        <f>SUMPRODUCT(--('Data Entry'!36:36="Y"),--('Data Entry'!$2:$2&gt;=DATE($B$1,4,1)),--('Data Entry'!$2:$2&lt;DATE($B$1,5,1)))</f>
        <v>0</v>
      </c>
      <c r="F36">
        <f>SUMPRODUCT(--('Data Entry'!36:36="Y"),--('Data Entry'!$2:$2&gt;=DATE($B$1,5,1)),--('Data Entry'!$2:$2&lt;DATE($B$1,6,1)))</f>
        <v>0</v>
      </c>
      <c r="G36">
        <f>SUMPRODUCT(--('Data Entry'!36:36="Y"),--('Data Entry'!$2:$2&gt;=DATE($B$1,6,1)),--('Data Entry'!$2:$2&lt;DATE($B$1,7,1)))</f>
        <v>0</v>
      </c>
      <c r="H36">
        <f>SUMPRODUCT(--('Data Entry'!36:36="Y"),--('Data Entry'!$2:$2&gt;=DATE($B$1,7,1)),--('Data Entry'!$2:$2&lt;DATE($B$1,8,1)))</f>
        <v>0</v>
      </c>
      <c r="I36">
        <f>SUMPRODUCT(--('Data Entry'!36:36="Y"),--('Data Entry'!$2:$2&gt;=DATE($B$1,8,1)),--('Data Entry'!$2:$2&lt;DATE($B$1,9,1)))</f>
        <v>0</v>
      </c>
      <c r="J36">
        <f>SUMPRODUCT(--('Data Entry'!36:36="Y"),--('Data Entry'!$2:$2&gt;=DATE($B$1,9,1)),--('Data Entry'!$2:$2&lt;DATE($B$1,10,1)))</f>
        <v>0</v>
      </c>
      <c r="K36">
        <f>SUMPRODUCT(--('Data Entry'!36:36="Y"),--('Data Entry'!$2:$2&gt;=DATE($B$1,10,1)),--('Data Entry'!$2:$2&lt;DATE($B$1,11,1)))</f>
        <v>0</v>
      </c>
      <c r="L36">
        <f>SUMPRODUCT(--('Data Entry'!36:36="Y"),--('Data Entry'!$2:$2&gt;=DATE($B$1,11,1)),--('Data Entry'!$2:$2&lt;DATE($B$1,12,1)))</f>
        <v>0</v>
      </c>
      <c r="M36">
        <f>SUMPRODUCT(--('Data Entry'!36:36="Y"),--('Data Entry'!$2:$2&gt;=DATE($B$1,12,1)),--('Data Entry'!$2:$2&lt;DATE($B$1+1,1,1)))</f>
        <v>0</v>
      </c>
      <c r="N36" s="12">
        <f t="shared" si="0"/>
        <v>0</v>
      </c>
    </row>
    <row r="37" spans="1:14" ht="12.75">
      <c r="A37" s="52" t="s">
        <v>125</v>
      </c>
      <c r="B37">
        <f>SUMPRODUCT(--('Data Entry'!37:37="Y"),--('Data Entry'!$2:$2&gt;=DATE($B$1,1,1)),--('Data Entry'!$2:$2&lt;DATE($B$1,2,1)))</f>
        <v>0</v>
      </c>
      <c r="C37">
        <f>SUMPRODUCT(--('Data Entry'!37:37="Y"),--('Data Entry'!$2:$2&gt;=DATE($B$1,2,1)),--('Data Entry'!$2:$2&lt;DATE($B$1,3,1)))</f>
        <v>0</v>
      </c>
      <c r="D37">
        <f>SUMPRODUCT(--('Data Entry'!37:37="Y"),--('Data Entry'!$2:$2&gt;=DATE($B$1,3,1)),--('Data Entry'!$2:$2&lt;DATE($B$1,4,1)))</f>
        <v>1</v>
      </c>
      <c r="E37">
        <f>SUMPRODUCT(--('Data Entry'!37:37="Y"),--('Data Entry'!$2:$2&gt;=DATE($B$1,4,1)),--('Data Entry'!$2:$2&lt;DATE($B$1,5,1)))</f>
        <v>0</v>
      </c>
      <c r="F37">
        <f>SUMPRODUCT(--('Data Entry'!37:37="Y"),--('Data Entry'!$2:$2&gt;=DATE($B$1,5,1)),--('Data Entry'!$2:$2&lt;DATE($B$1,6,1)))</f>
        <v>0</v>
      </c>
      <c r="G37">
        <f>SUMPRODUCT(--('Data Entry'!37:37="Y"),--('Data Entry'!$2:$2&gt;=DATE($B$1,6,1)),--('Data Entry'!$2:$2&lt;DATE($B$1,7,1)))</f>
        <v>0</v>
      </c>
      <c r="H37">
        <f>SUMPRODUCT(--('Data Entry'!37:37="Y"),--('Data Entry'!$2:$2&gt;=DATE($B$1,7,1)),--('Data Entry'!$2:$2&lt;DATE($B$1,8,1)))</f>
        <v>0</v>
      </c>
      <c r="I37">
        <f>SUMPRODUCT(--('Data Entry'!37:37="Y"),--('Data Entry'!$2:$2&gt;=DATE($B$1,8,1)),--('Data Entry'!$2:$2&lt;DATE($B$1,9,1)))</f>
        <v>0</v>
      </c>
      <c r="J37">
        <f>SUMPRODUCT(--('Data Entry'!37:37="Y"),--('Data Entry'!$2:$2&gt;=DATE($B$1,9,1)),--('Data Entry'!$2:$2&lt;DATE($B$1,10,1)))</f>
        <v>0</v>
      </c>
      <c r="K37">
        <f>SUMPRODUCT(--('Data Entry'!37:37="Y"),--('Data Entry'!$2:$2&gt;=DATE($B$1,10,1)),--('Data Entry'!$2:$2&lt;DATE($B$1,11,1)))</f>
        <v>0</v>
      </c>
      <c r="L37">
        <f>SUMPRODUCT(--('Data Entry'!37:37="Y"),--('Data Entry'!$2:$2&gt;=DATE($B$1,11,1)),--('Data Entry'!$2:$2&lt;DATE($B$1,12,1)))</f>
        <v>0</v>
      </c>
      <c r="M37">
        <f>SUMPRODUCT(--('Data Entry'!37:37="Y"),--('Data Entry'!$2:$2&gt;=DATE($B$1,12,1)),--('Data Entry'!$2:$2&lt;DATE($B$1+1,1,1)))</f>
        <v>0</v>
      </c>
      <c r="N37" s="12">
        <f t="shared" si="0"/>
        <v>1</v>
      </c>
    </row>
    <row r="38" spans="1:14" ht="15">
      <c r="A38" s="5" t="s">
        <v>62</v>
      </c>
      <c r="B38" s="17"/>
      <c r="C38" s="17"/>
      <c r="D38" s="17"/>
      <c r="E38" s="17"/>
      <c r="F38" s="17"/>
      <c r="G38" s="17"/>
      <c r="H38" s="17"/>
      <c r="I38" s="17"/>
      <c r="J38" s="17"/>
      <c r="K38" s="17"/>
      <c r="L38" s="17"/>
      <c r="M38" s="17"/>
      <c r="N38" s="17"/>
    </row>
    <row r="39" spans="1:14" ht="12.75">
      <c r="A39" s="1" t="str">
        <f>'Hospital Information'!C17</f>
        <v>RBC</v>
      </c>
      <c r="B39">
        <f>SUMPRODUCT(--('Data Entry'!$3:$3=$A39),--('Data Entry'!$2:$2&gt;=DATE($B$1,1,1)),--('Data Entry'!$2:$2&lt;DATE($B$1,2,1)))</f>
        <v>3</v>
      </c>
      <c r="C39">
        <f>SUMPRODUCT(--('Data Entry'!$3:$3=$A39),--('Data Entry'!$2:$2&gt;=DATE($B$1,2,1)),--('Data Entry'!$2:$2&lt;DATE($B$1,3,1)))</f>
        <v>0</v>
      </c>
      <c r="D39">
        <f>SUMPRODUCT(--('Data Entry'!$3:$3=$A39),--('Data Entry'!$2:$2&gt;=DATE($B$1,3,1)),--('Data Entry'!$2:$2&lt;DATE($B$1,4,1)))</f>
        <v>4</v>
      </c>
      <c r="E39">
        <f>SUMPRODUCT(--('Data Entry'!$3:$3=$A39),--('Data Entry'!$2:$2&gt;=DATE($B$1,4,1)),--('Data Entry'!$2:$2&lt;DATE($B$1,5,1)))</f>
        <v>0</v>
      </c>
      <c r="F39">
        <f>SUMPRODUCT(--('Data Entry'!$3:$3=$A39),--('Data Entry'!$2:$2&gt;=DATE($B$1,5,1)),--('Data Entry'!$2:$2&lt;DATE($B$1,6,1)))</f>
        <v>0</v>
      </c>
      <c r="G39">
        <f>SUMPRODUCT(--('Data Entry'!$3:$3=$A39),--('Data Entry'!$2:$2&gt;=DATE($B$1,6,1)),--('Data Entry'!$2:$2&lt;DATE($B$1,7,1)))</f>
        <v>0</v>
      </c>
      <c r="H39">
        <f>SUMPRODUCT(--('Data Entry'!$3:$3=$A39),--('Data Entry'!$2:$2&gt;=DATE($B$1,7,1)),--('Data Entry'!$2:$2&lt;DATE($B$1,8,1)))</f>
        <v>0</v>
      </c>
      <c r="I39">
        <f>SUMPRODUCT(--('Data Entry'!$3:$3=$A39),--('Data Entry'!$2:$2&gt;=DATE($B$1,8,1)),--('Data Entry'!$2:$2&lt;DATE($B$1,9,1)))</f>
        <v>0</v>
      </c>
      <c r="J39">
        <f>SUMPRODUCT(--('Data Entry'!$3:$3=$A39),--('Data Entry'!$2:$2&gt;=DATE($B$1,9,1)),--('Data Entry'!$2:$2&lt;DATE($B$1,10,1)))</f>
        <v>0</v>
      </c>
      <c r="K39">
        <f>SUMPRODUCT(--('Data Entry'!$3:$3=$A39),--('Data Entry'!$2:$2&gt;=DATE($B$1,10,1)),--('Data Entry'!$2:$2&lt;DATE($B$1,11,1)))</f>
        <v>0</v>
      </c>
      <c r="L39">
        <f>SUMPRODUCT(--('Data Entry'!$3:$3=$A39),--('Data Entry'!$2:$2&gt;=DATE($B$1,11,1)),--('Data Entry'!$2:$2&lt;DATE($B$1,12,1)))</f>
        <v>0</v>
      </c>
      <c r="M39">
        <f>SUMPRODUCT(--('Data Entry'!$3:$3=$A39),--('Data Entry'!$2:$2&gt;=DATE($B$1,12,1)),--('Data Entry'!$2:$2&lt;DATE($B$1+1,1,1)))</f>
        <v>0</v>
      </c>
      <c r="N39" s="12">
        <f>SUM(B39:M39)</f>
        <v>7</v>
      </c>
    </row>
    <row r="40" spans="1:14" ht="12.75">
      <c r="A40" s="1" t="str">
        <f>'Hospital Information'!C18</f>
        <v>Platelets </v>
      </c>
      <c r="B40">
        <f>SUMPRODUCT(--('Data Entry'!$3:$3=$A40),--('Data Entry'!$2:$2&gt;=DATE($B$1,1,1)),--('Data Entry'!$2:$2&lt;DATE($B$1,2,1)))</f>
        <v>1</v>
      </c>
      <c r="C40">
        <f>SUMPRODUCT(--('Data Entry'!$3:$3=$A40),--('Data Entry'!$2:$2&gt;=DATE($B$1,2,1)),--('Data Entry'!$2:$2&lt;DATE($B$1,3,1)))</f>
        <v>3</v>
      </c>
      <c r="D40">
        <f>SUMPRODUCT(--('Data Entry'!$3:$3=$A40),--('Data Entry'!$2:$2&gt;=DATE($B$1,3,1)),--('Data Entry'!$2:$2&lt;DATE($B$1,4,1)))</f>
        <v>2</v>
      </c>
      <c r="E40">
        <f>SUMPRODUCT(--('Data Entry'!$3:$3=$A40),--('Data Entry'!$2:$2&gt;=DATE($B$1,4,1)),--('Data Entry'!$2:$2&lt;DATE($B$1,5,1)))</f>
        <v>0</v>
      </c>
      <c r="F40">
        <f>SUMPRODUCT(--('Data Entry'!$3:$3=$A40),--('Data Entry'!$2:$2&gt;=DATE($B$1,5,1)),--('Data Entry'!$2:$2&lt;DATE($B$1,6,1)))</f>
        <v>0</v>
      </c>
      <c r="G40">
        <f>SUMPRODUCT(--('Data Entry'!$3:$3=$A40),--('Data Entry'!$2:$2&gt;=DATE($B$1,6,1)),--('Data Entry'!$2:$2&lt;DATE($B$1,7,1)))</f>
        <v>0</v>
      </c>
      <c r="H40">
        <f>SUMPRODUCT(--('Data Entry'!$3:$3=$A40),--('Data Entry'!$2:$2&gt;=DATE($B$1,7,1)),--('Data Entry'!$2:$2&lt;DATE($B$1,8,1)))</f>
        <v>0</v>
      </c>
      <c r="I40">
        <f>SUMPRODUCT(--('Data Entry'!$3:$3=$A40),--('Data Entry'!$2:$2&gt;=DATE($B$1,8,1)),--('Data Entry'!$2:$2&lt;DATE($B$1,9,1)))</f>
        <v>0</v>
      </c>
      <c r="J40">
        <f>SUMPRODUCT(--('Data Entry'!$3:$3=$A40),--('Data Entry'!$2:$2&gt;=DATE($B$1,9,1)),--('Data Entry'!$2:$2&lt;DATE($B$1,10,1)))</f>
        <v>0</v>
      </c>
      <c r="K40">
        <f>SUMPRODUCT(--('Data Entry'!$3:$3=$A40),--('Data Entry'!$2:$2&gt;=DATE($B$1,10,1)),--('Data Entry'!$2:$2&lt;DATE($B$1,11,1)))</f>
        <v>0</v>
      </c>
      <c r="L40">
        <f>SUMPRODUCT(--('Data Entry'!$3:$3=$A40),--('Data Entry'!$2:$2&gt;=DATE($B$1,11,1)),--('Data Entry'!$2:$2&lt;DATE($B$1,12,1)))</f>
        <v>0</v>
      </c>
      <c r="M40">
        <f>SUMPRODUCT(--('Data Entry'!$3:$3=$A40),--('Data Entry'!$2:$2&gt;=DATE($B$1,12,1)),--('Data Entry'!$2:$2&lt;DATE($B$1+1,1,1)))</f>
        <v>0</v>
      </c>
      <c r="N40" s="12">
        <f>SUM(B40:M40)</f>
        <v>6</v>
      </c>
    </row>
    <row r="41" spans="1:14" ht="12.75">
      <c r="A41" s="1" t="str">
        <f>'Hospital Information'!C19</f>
        <v>FFP</v>
      </c>
      <c r="B41">
        <f>SUMPRODUCT(--('Data Entry'!$3:$3=$A41),--('Data Entry'!$2:$2&gt;=DATE($B$1,1,1)),--('Data Entry'!$2:$2&lt;DATE($B$1,2,1)))</f>
        <v>1</v>
      </c>
      <c r="C41">
        <f>SUMPRODUCT(--('Data Entry'!$3:$3=$A41),--('Data Entry'!$2:$2&gt;=DATE($B$1,2,1)),--('Data Entry'!$2:$2&lt;DATE($B$1,3,1)))</f>
        <v>2</v>
      </c>
      <c r="D41">
        <f>SUMPRODUCT(--('Data Entry'!$3:$3=$A41),--('Data Entry'!$2:$2&gt;=DATE($B$1,3,1)),--('Data Entry'!$2:$2&lt;DATE($B$1,4,1)))</f>
        <v>0</v>
      </c>
      <c r="E41">
        <f>SUMPRODUCT(--('Data Entry'!$3:$3=$A41),--('Data Entry'!$2:$2&gt;=DATE($B$1,4,1)),--('Data Entry'!$2:$2&lt;DATE($B$1,5,1)))</f>
        <v>0</v>
      </c>
      <c r="F41">
        <f>SUMPRODUCT(--('Data Entry'!$3:$3=$A41),--('Data Entry'!$2:$2&gt;=DATE($B$1,5,1)),--('Data Entry'!$2:$2&lt;DATE($B$1,6,1)))</f>
        <v>0</v>
      </c>
      <c r="G41">
        <f>SUMPRODUCT(--('Data Entry'!$3:$3=$A41),--('Data Entry'!$2:$2&gt;=DATE($B$1,6,1)),--('Data Entry'!$2:$2&lt;DATE($B$1,7,1)))</f>
        <v>0</v>
      </c>
      <c r="H41">
        <f>SUMPRODUCT(--('Data Entry'!$3:$3=$A41),--('Data Entry'!$2:$2&gt;=DATE($B$1,7,1)),--('Data Entry'!$2:$2&lt;DATE($B$1,8,1)))</f>
        <v>0</v>
      </c>
      <c r="I41">
        <f>SUMPRODUCT(--('Data Entry'!$3:$3=$A41),--('Data Entry'!$2:$2&gt;=DATE($B$1,8,1)),--('Data Entry'!$2:$2&lt;DATE($B$1,9,1)))</f>
        <v>0</v>
      </c>
      <c r="J41">
        <f>SUMPRODUCT(--('Data Entry'!$3:$3=$A41),--('Data Entry'!$2:$2&gt;=DATE($B$1,9,1)),--('Data Entry'!$2:$2&lt;DATE($B$1,10,1)))</f>
        <v>0</v>
      </c>
      <c r="K41">
        <f>SUMPRODUCT(--('Data Entry'!$3:$3=$A41),--('Data Entry'!$2:$2&gt;=DATE($B$1,10,1)),--('Data Entry'!$2:$2&lt;DATE($B$1,11,1)))</f>
        <v>0</v>
      </c>
      <c r="L41">
        <f>SUMPRODUCT(--('Data Entry'!$3:$3=$A41),--('Data Entry'!$2:$2&gt;=DATE($B$1,11,1)),--('Data Entry'!$2:$2&lt;DATE($B$1,12,1)))</f>
        <v>0</v>
      </c>
      <c r="M41">
        <f>SUMPRODUCT(--('Data Entry'!$3:$3=$A41),--('Data Entry'!$2:$2&gt;=DATE($B$1,12,1)),--('Data Entry'!$2:$2&lt;DATE($B$1+1,1,1)))</f>
        <v>0</v>
      </c>
      <c r="N41" s="12">
        <f>SUM(B41:M41)</f>
        <v>3</v>
      </c>
    </row>
    <row r="42" spans="1:14" ht="12.75">
      <c r="A42" s="1">
        <f>'Hospital Information'!C20</f>
        <v>0</v>
      </c>
      <c r="B42">
        <f>SUMPRODUCT(--('Data Entry'!$3:$3=$A42),--('Data Entry'!$2:$2&gt;=DATE($B$1,1,1)),--('Data Entry'!$2:$2&lt;DATE($B$1,2,1)))</f>
        <v>0</v>
      </c>
      <c r="C42">
        <f>SUMPRODUCT(--('Data Entry'!$3:$3=$A42),--('Data Entry'!$2:$2&gt;=DATE($B$1,2,1)),--('Data Entry'!$2:$2&lt;DATE($B$1,3,1)))</f>
        <v>0</v>
      </c>
      <c r="D42">
        <f>SUMPRODUCT(--('Data Entry'!$3:$3=$A42),--('Data Entry'!$2:$2&gt;=DATE($B$1,3,1)),--('Data Entry'!$2:$2&lt;DATE($B$1,4,1)))</f>
        <v>0</v>
      </c>
      <c r="E42">
        <f>SUMPRODUCT(--('Data Entry'!$3:$3=$A42),--('Data Entry'!$2:$2&gt;=DATE($B$1,4,1)),--('Data Entry'!$2:$2&lt;DATE($B$1,5,1)))</f>
        <v>0</v>
      </c>
      <c r="F42">
        <f>SUMPRODUCT(--('Data Entry'!$3:$3=$A42),--('Data Entry'!$2:$2&gt;=DATE($B$1,5,1)),--('Data Entry'!$2:$2&lt;DATE($B$1,6,1)))</f>
        <v>0</v>
      </c>
      <c r="G42">
        <f>SUMPRODUCT(--('Data Entry'!$3:$3=$A42),--('Data Entry'!$2:$2&gt;=DATE($B$1,6,1)),--('Data Entry'!$2:$2&lt;DATE($B$1,7,1)))</f>
        <v>0</v>
      </c>
      <c r="H42">
        <f>SUMPRODUCT(--('Data Entry'!$3:$3=$A42),--('Data Entry'!$2:$2&gt;=DATE($B$1,7,1)),--('Data Entry'!$2:$2&lt;DATE($B$1,8,1)))</f>
        <v>0</v>
      </c>
      <c r="I42">
        <f>SUMPRODUCT(--('Data Entry'!$3:$3=$A42),--('Data Entry'!$2:$2&gt;=DATE($B$1,8,1)),--('Data Entry'!$2:$2&lt;DATE($B$1,9,1)))</f>
        <v>0</v>
      </c>
      <c r="J42">
        <f>SUMPRODUCT(--('Data Entry'!$3:$3=$A42),--('Data Entry'!$2:$2&gt;=DATE($B$1,9,1)),--('Data Entry'!$2:$2&lt;DATE($B$1,10,1)))</f>
        <v>0</v>
      </c>
      <c r="K42">
        <f>SUMPRODUCT(--('Data Entry'!$3:$3=$A42),--('Data Entry'!$2:$2&gt;=DATE($B$1,10,1)),--('Data Entry'!$2:$2&lt;DATE($B$1,11,1)))</f>
        <v>0</v>
      </c>
      <c r="L42">
        <f>SUMPRODUCT(--('Data Entry'!$3:$3=$A42),--('Data Entry'!$2:$2&gt;=DATE($B$1,11,1)),--('Data Entry'!$2:$2&lt;DATE($B$1,12,1)))</f>
        <v>0</v>
      </c>
      <c r="M42">
        <f>SUMPRODUCT(--('Data Entry'!$3:$3=$A42),--('Data Entry'!$2:$2&gt;=DATE($B$1,12,1)),--('Data Entry'!$2:$2&lt;DATE($B$1+1,1,1)))</f>
        <v>0</v>
      </c>
      <c r="N42" s="12">
        <f>SUM(B42:M42)</f>
        <v>0</v>
      </c>
    </row>
    <row r="43" spans="1:14" ht="12.75">
      <c r="A43" s="1">
        <f>'Hospital Information'!C21</f>
        <v>0</v>
      </c>
      <c r="B43">
        <f>SUMPRODUCT(--('Data Entry'!$3:$3=$A43),--('Data Entry'!$2:$2&gt;=DATE($B$1,1,1)),--('Data Entry'!$2:$2&lt;DATE($B$1,2,1)))</f>
        <v>0</v>
      </c>
      <c r="C43">
        <f>SUMPRODUCT(--('Data Entry'!$3:$3=$A43),--('Data Entry'!$2:$2&gt;=DATE($B$1,2,1)),--('Data Entry'!$2:$2&lt;DATE($B$1,3,1)))</f>
        <v>0</v>
      </c>
      <c r="D43">
        <f>SUMPRODUCT(--('Data Entry'!$3:$3=$A43),--('Data Entry'!$2:$2&gt;=DATE($B$1,3,1)),--('Data Entry'!$2:$2&lt;DATE($B$1,4,1)))</f>
        <v>0</v>
      </c>
      <c r="E43">
        <f>SUMPRODUCT(--('Data Entry'!$3:$3=$A43),--('Data Entry'!$2:$2&gt;=DATE($B$1,4,1)),--('Data Entry'!$2:$2&lt;DATE($B$1,5,1)))</f>
        <v>0</v>
      </c>
      <c r="F43">
        <f>SUMPRODUCT(--('Data Entry'!$3:$3=$A43),--('Data Entry'!$2:$2&gt;=DATE($B$1,5,1)),--('Data Entry'!$2:$2&lt;DATE($B$1,6,1)))</f>
        <v>0</v>
      </c>
      <c r="G43">
        <f>SUMPRODUCT(--('Data Entry'!$3:$3=$A43),--('Data Entry'!$2:$2&gt;=DATE($B$1,6,1)),--('Data Entry'!$2:$2&lt;DATE($B$1,7,1)))</f>
        <v>0</v>
      </c>
      <c r="H43">
        <f>SUMPRODUCT(--('Data Entry'!$3:$3=$A43),--('Data Entry'!$2:$2&gt;=DATE($B$1,7,1)),--('Data Entry'!$2:$2&lt;DATE($B$1,8,1)))</f>
        <v>0</v>
      </c>
      <c r="I43">
        <f>SUMPRODUCT(--('Data Entry'!$3:$3=$A43),--('Data Entry'!$2:$2&gt;=DATE($B$1,8,1)),--('Data Entry'!$2:$2&lt;DATE($B$1,9,1)))</f>
        <v>0</v>
      </c>
      <c r="J43">
        <f>SUMPRODUCT(--('Data Entry'!$3:$3=$A43),--('Data Entry'!$2:$2&gt;=DATE($B$1,9,1)),--('Data Entry'!$2:$2&lt;DATE($B$1,10,1)))</f>
        <v>0</v>
      </c>
      <c r="K43">
        <f>SUMPRODUCT(--('Data Entry'!$3:$3=$A43),--('Data Entry'!$2:$2&gt;=DATE($B$1,10,1)),--('Data Entry'!$2:$2&lt;DATE($B$1,11,1)))</f>
        <v>0</v>
      </c>
      <c r="L43">
        <f>SUMPRODUCT(--('Data Entry'!$3:$3=$A43),--('Data Entry'!$2:$2&gt;=DATE($B$1,11,1)),--('Data Entry'!$2:$2&lt;DATE($B$1,12,1)))</f>
        <v>0</v>
      </c>
      <c r="M43">
        <f>SUMPRODUCT(--('Data Entry'!$3:$3=$A43),--('Data Entry'!$2:$2&gt;=DATE($B$1,12,1)),--('Data Entry'!$2:$2&lt;DATE($B$1+1,1,1)))</f>
        <v>0</v>
      </c>
      <c r="N43" s="12">
        <f>SUM(B43:M43)</f>
        <v>0</v>
      </c>
    </row>
    <row r="44" spans="1:14" ht="15">
      <c r="A44" s="5" t="s">
        <v>46</v>
      </c>
      <c r="B44" s="17"/>
      <c r="C44" s="17"/>
      <c r="D44" s="17"/>
      <c r="E44" s="17"/>
      <c r="F44" s="17"/>
      <c r="G44" s="17"/>
      <c r="H44" s="17"/>
      <c r="I44" s="17"/>
      <c r="J44" s="17"/>
      <c r="K44" s="17"/>
      <c r="L44" s="17"/>
      <c r="M44" s="17"/>
      <c r="N44" s="17"/>
    </row>
    <row r="45" spans="1:14" ht="12.75">
      <c r="A45" t="str">
        <f>'Hospital Information'!C9</f>
        <v>ICU</v>
      </c>
      <c r="B45">
        <f>SUMPRODUCT(--('Data Entry'!4:4=$A45),--('Data Entry'!$2:$2&gt;=DATE($B$1,1,1)),--('Data Entry'!$2:$2&lt;DATE($B$1,2,1)))</f>
        <v>3</v>
      </c>
      <c r="C45">
        <f>SUMPRODUCT(--('Data Entry'!4:4=$A45),--('Data Entry'!$2:$2&gt;=DATE($B$1,2,1)),--('Data Entry'!$2:$2&lt;DATE($B$1,3,1)))</f>
        <v>1</v>
      </c>
      <c r="D45">
        <f>SUMPRODUCT(--('Data Entry'!4:4=$A45),--('Data Entry'!$2:$2&gt;=DATE($B$1,3,1)),--('Data Entry'!$2:$2&lt;DATE($B$1,4,1)))</f>
        <v>0</v>
      </c>
      <c r="E45">
        <f>SUMPRODUCT(--('Data Entry'!4:4=$A45),--('Data Entry'!$2:$2&gt;=DATE($B$1,4,1)),--('Data Entry'!$2:$2&lt;DATE($B$1,5,1)))</f>
        <v>0</v>
      </c>
      <c r="F45">
        <f>SUMPRODUCT(--('Data Entry'!4:4=$A45),--('Data Entry'!$2:$2&gt;=DATE($B$1,5,1)),--('Data Entry'!$2:$2&lt;DATE($B$1,6,1)))</f>
        <v>0</v>
      </c>
      <c r="G45">
        <f>SUMPRODUCT(--('Data Entry'!4:4=$A45),--('Data Entry'!$2:$2&gt;=DATE($B$1,6,1)),--('Data Entry'!$2:$2&lt;DATE($B$1,7,1)))</f>
        <v>0</v>
      </c>
      <c r="H45">
        <f>SUMPRODUCT(--('Data Entry'!4:4=$A45),--('Data Entry'!$2:$2&gt;=DATE($B$1,7,1)),--('Data Entry'!$2:$2&lt;DATE($B$1,8,1)))</f>
        <v>0</v>
      </c>
      <c r="I45">
        <f>SUMPRODUCT(--('Data Entry'!4:4=$A45),--('Data Entry'!$2:$2&gt;=DATE($B$1,8,1)),--('Data Entry'!$2:$2&lt;DATE($B$1,9,1)))</f>
        <v>0</v>
      </c>
      <c r="J45">
        <f>SUMPRODUCT(--('Data Entry'!4:4=$A45),--('Data Entry'!$2:$2&gt;=DATE($B$1,9,1)),--('Data Entry'!$2:$2&lt;DATE($B$1,10,1)))</f>
        <v>0</v>
      </c>
      <c r="K45">
        <f>SUMPRODUCT(--('Data Entry'!4:4=$A45),--('Data Entry'!$2:$2&gt;=DATE($B$1,10,1)),--('Data Entry'!$2:$2&lt;DATE($B$1,11,1)))</f>
        <v>0</v>
      </c>
      <c r="L45">
        <f>SUMPRODUCT(--('Data Entry'!4:4=$A45),--('Data Entry'!$2:$2&gt;=DATE($B$1,11,1)),--('Data Entry'!$2:$2&lt;DATE($B$1,12,1)))</f>
        <v>0</v>
      </c>
      <c r="M45">
        <f>SUMPRODUCT(--('Data Entry'!4:4=$A45),--('Data Entry'!$2:$2&gt;=DATE($B$1,12,1)),--('Data Entry'!$2:$2&lt;DATE($B$1+1,1,1)))</f>
        <v>0</v>
      </c>
      <c r="N45" s="12">
        <f aca="true" t="shared" si="1" ref="N45:N50">SUM(B45:M45)</f>
        <v>4</v>
      </c>
    </row>
    <row r="46" spans="1:14" ht="12.75">
      <c r="A46" t="str">
        <f>'Hospital Information'!C10</f>
        <v>ED</v>
      </c>
      <c r="B46">
        <f>SUMPRODUCT(--('Data Entry'!$4:$4=$A46),--('Data Entry'!$2:$2&gt;=DATE($B$1,1,1)),--('Data Entry'!$2:$2&lt;DATE($B$1,2,1)))</f>
        <v>0</v>
      </c>
      <c r="C46">
        <f>SUMPRODUCT(--('Data Entry'!$4:$4=$A46),--('Data Entry'!$2:$2&gt;=DATE($B$1,2,1)),--('Data Entry'!$2:$2&lt;DATE($B$1,3,1)))</f>
        <v>1</v>
      </c>
      <c r="D46">
        <f>SUMPRODUCT(--('Data Entry'!$4:$4=$A46),--('Data Entry'!$2:$2&gt;=DATE($B$1,3,1)),--('Data Entry'!$2:$2&lt;DATE($B$1,4,1)))</f>
        <v>0</v>
      </c>
      <c r="E46">
        <f>SUMPRODUCT(--('Data Entry'!$4:$4=$A46),--('Data Entry'!$2:$2&gt;=DATE($B$1,4,1)),--('Data Entry'!$2:$2&lt;DATE($B$1,5,1)))</f>
        <v>0</v>
      </c>
      <c r="F46">
        <f>SUMPRODUCT(--('Data Entry'!$4:$4=$A46),--('Data Entry'!$2:$2&gt;=DATE($B$1,5,1)),--('Data Entry'!$2:$2&lt;DATE($B$1,6,1)))</f>
        <v>0</v>
      </c>
      <c r="G46">
        <f>SUMPRODUCT(--('Data Entry'!$4:$4=$A46),--('Data Entry'!$2:$2&gt;=DATE($B$1,6,1)),--('Data Entry'!$2:$2&lt;DATE($B$1,7,1)))</f>
        <v>0</v>
      </c>
      <c r="H46">
        <f>SUMPRODUCT(--('Data Entry'!$4:$4=$A46),--('Data Entry'!$2:$2&gt;=DATE($B$1,7,1)),--('Data Entry'!$2:$2&lt;DATE($B$1,8,1)))</f>
        <v>0</v>
      </c>
      <c r="I46">
        <f>SUMPRODUCT(--('Data Entry'!$4:$4=$A46),--('Data Entry'!$2:$2&gt;=DATE($B$1,8,1)),--('Data Entry'!$2:$2&lt;DATE($B$1,9,1)))</f>
        <v>0</v>
      </c>
      <c r="J46">
        <f>SUMPRODUCT(--('Data Entry'!$4:$4=$A46),--('Data Entry'!$2:$2&gt;=DATE($B$1,9,1)),--('Data Entry'!$2:$2&lt;DATE($B$1,10,1)))</f>
        <v>0</v>
      </c>
      <c r="K46">
        <f>SUMPRODUCT(--('Data Entry'!$4:$4=$A46),--('Data Entry'!$2:$2&gt;=DATE($B$1,10,1)),--('Data Entry'!$2:$2&lt;DATE($B$1,11,1)))</f>
        <v>0</v>
      </c>
      <c r="L46">
        <f>SUMPRODUCT(--('Data Entry'!$4:$4=$A46),--('Data Entry'!$2:$2&gt;=DATE($B$1,11,1)),--('Data Entry'!$2:$2&lt;DATE($B$1,12,1)))</f>
        <v>0</v>
      </c>
      <c r="M46">
        <f>SUMPRODUCT(--('Data Entry'!$4:$4=$A46),--('Data Entry'!$2:$2&gt;=DATE($B$1,12,1)),--('Data Entry'!$2:$2&lt;DATE($B$1+1,1,1)))</f>
        <v>0</v>
      </c>
      <c r="N46" s="12">
        <f t="shared" si="1"/>
        <v>1</v>
      </c>
    </row>
    <row r="47" spans="1:16" ht="12.75">
      <c r="A47" t="str">
        <f>'Hospital Information'!C11</f>
        <v>DPU</v>
      </c>
      <c r="B47">
        <f>SUMPRODUCT(--('Data Entry'!$4:$4=$A47),--('Data Entry'!$2:$2&gt;=DATE($B$1,1,1)),--('Data Entry'!$2:$2&lt;DATE($B$1,2,1)))</f>
        <v>1</v>
      </c>
      <c r="C47">
        <f>SUMPRODUCT(--('Data Entry'!$4:$4=$A47),--('Data Entry'!$2:$2&gt;=DATE($B$1,2,1)),--('Data Entry'!$2:$2&lt;DATE($B$1,3,1)))</f>
        <v>1</v>
      </c>
      <c r="D47">
        <f>SUMPRODUCT(--('Data Entry'!$4:$4=$A47),--('Data Entry'!$2:$2&gt;=DATE($B$1,3,1)),--('Data Entry'!$2:$2&lt;DATE($B$1,4,1)))</f>
        <v>2</v>
      </c>
      <c r="E47">
        <f>SUMPRODUCT(--('Data Entry'!$4:$4=$A47),--('Data Entry'!$2:$2&gt;=DATE($B$1,4,1)),--('Data Entry'!$2:$2&lt;DATE($B$1,5,1)))</f>
        <v>0</v>
      </c>
      <c r="F47">
        <f>SUMPRODUCT(--('Data Entry'!$4:$4=$A47),--('Data Entry'!$2:$2&gt;=DATE($B$1,5,1)),--('Data Entry'!$2:$2&lt;DATE($B$1,6,1)))</f>
        <v>0</v>
      </c>
      <c r="G47">
        <f>SUMPRODUCT(--('Data Entry'!$4:$4=$A47),--('Data Entry'!$2:$2&gt;=DATE($B$1,6,1)),--('Data Entry'!$2:$2&lt;DATE($B$1,7,1)))</f>
        <v>0</v>
      </c>
      <c r="H47">
        <f>SUMPRODUCT(--('Data Entry'!$4:$4=$A47),--('Data Entry'!$2:$2&gt;=DATE($B$1,7,1)),--('Data Entry'!$2:$2&lt;DATE($B$1,8,1)))</f>
        <v>0</v>
      </c>
      <c r="I47">
        <f>SUMPRODUCT(--('Data Entry'!$4:$4=$A47),--('Data Entry'!$2:$2&gt;=DATE($B$1,8,1)),--('Data Entry'!$2:$2&lt;DATE($B$1,9,1)))</f>
        <v>0</v>
      </c>
      <c r="J47">
        <f>SUMPRODUCT(--('Data Entry'!$4:$4=$A47),--('Data Entry'!$2:$2&gt;=DATE($B$1,9,1)),--('Data Entry'!$2:$2&lt;DATE($B$1,10,1)))</f>
        <v>0</v>
      </c>
      <c r="K47">
        <f>SUMPRODUCT(--('Data Entry'!$4:$4=$A47),--('Data Entry'!$2:$2&gt;=DATE($B$1,10,1)),--('Data Entry'!$2:$2&lt;DATE($B$1,11,1)))</f>
        <v>0</v>
      </c>
      <c r="L47">
        <f>SUMPRODUCT(--('Data Entry'!$4:$4=$A47),--('Data Entry'!$2:$2&gt;=DATE($B$1,11,1)),--('Data Entry'!$2:$2&lt;DATE($B$1,12,1)))</f>
        <v>0</v>
      </c>
      <c r="M47">
        <f>SUMPRODUCT(--('Data Entry'!$4:$4=$A47),--('Data Entry'!$2:$2&gt;=DATE($B$1,12,1)),--('Data Entry'!$2:$2&lt;DATE($B$1+1,1,1)))</f>
        <v>0</v>
      </c>
      <c r="N47" s="12">
        <f t="shared" si="1"/>
        <v>4</v>
      </c>
      <c r="P47" t="s">
        <v>45</v>
      </c>
    </row>
    <row r="48" spans="1:14" ht="12.75">
      <c r="A48" t="str">
        <f>'Hospital Information'!C12</f>
        <v>Surgical ward</v>
      </c>
      <c r="B48">
        <f>SUMPRODUCT(--('Data Entry'!$4:$4=$A48),--('Data Entry'!$2:$2&gt;=DATE($B$1,1,1)),--('Data Entry'!$2:$2&lt;DATE($B$1,2,1)))</f>
        <v>1</v>
      </c>
      <c r="C48">
        <f>SUMPRODUCT(--('Data Entry'!$4:$4=$A48),--('Data Entry'!$2:$2&gt;=DATE($B$1,2,1)),--('Data Entry'!$2:$2&lt;DATE($B$1,3,1)))</f>
        <v>0</v>
      </c>
      <c r="D48">
        <f>SUMPRODUCT(--('Data Entry'!$4:$4=$A48),--('Data Entry'!$2:$2&gt;=DATE($B$1,3,1)),--('Data Entry'!$2:$2&lt;DATE($B$1,4,1)))</f>
        <v>3</v>
      </c>
      <c r="E48">
        <f>SUMPRODUCT(--('Data Entry'!$4:$4=$A48),--('Data Entry'!$2:$2&gt;=DATE($B$1,4,1)),--('Data Entry'!$2:$2&lt;DATE($B$1,5,1)))</f>
        <v>0</v>
      </c>
      <c r="F48">
        <f>SUMPRODUCT(--('Data Entry'!$4:$4=$A48),--('Data Entry'!$2:$2&gt;=DATE($B$1,5,1)),--('Data Entry'!$2:$2&lt;DATE($B$1,6,1)))</f>
        <v>0</v>
      </c>
      <c r="G48">
        <f>SUMPRODUCT(--('Data Entry'!$4:$4=$A48),--('Data Entry'!$2:$2&gt;=DATE($B$1,6,1)),--('Data Entry'!$2:$2&lt;DATE($B$1,7,1)))</f>
        <v>0</v>
      </c>
      <c r="H48">
        <f>SUMPRODUCT(--('Data Entry'!$4:$4=$A48),--('Data Entry'!$2:$2&gt;=DATE($B$1,7,1)),--('Data Entry'!$2:$2&lt;DATE($B$1,8,1)))</f>
        <v>0</v>
      </c>
      <c r="I48">
        <f>SUMPRODUCT(--('Data Entry'!$4:$4=$A48),--('Data Entry'!$2:$2&gt;=DATE($B$1,8,1)),--('Data Entry'!$2:$2&lt;DATE($B$1,9,1)))</f>
        <v>0</v>
      </c>
      <c r="J48">
        <f>SUMPRODUCT(--('Data Entry'!$4:$4=$A48),--('Data Entry'!$2:$2&gt;=DATE($B$1,9,1)),--('Data Entry'!$2:$2&lt;DATE($B$1,10,1)))</f>
        <v>0</v>
      </c>
      <c r="K48">
        <f>SUMPRODUCT(--('Data Entry'!$4:$4=$A48),--('Data Entry'!$2:$2&gt;=DATE($B$1,10,1)),--('Data Entry'!$2:$2&lt;DATE($B$1,11,1)))</f>
        <v>0</v>
      </c>
      <c r="L48">
        <f>SUMPRODUCT(--('Data Entry'!$4:$4=$A48),--('Data Entry'!$2:$2&gt;=DATE($B$1,11,1)),--('Data Entry'!$2:$2&lt;DATE($B$1,12,1)))</f>
        <v>0</v>
      </c>
      <c r="M48">
        <f>SUMPRODUCT(--('Data Entry'!$4:$4=$A48),--('Data Entry'!$2:$2&gt;=DATE($B$1,12,1)),--('Data Entry'!$2:$2&lt;DATE($B$1+1,1,1)))</f>
        <v>0</v>
      </c>
      <c r="N48" s="12">
        <f t="shared" si="1"/>
        <v>4</v>
      </c>
    </row>
    <row r="49" spans="1:14" ht="12.75">
      <c r="A49" t="str">
        <f>'Hospital Information'!C13</f>
        <v>Medical ward</v>
      </c>
      <c r="B49">
        <f>SUMPRODUCT(--('Data Entry'!$4:$4=$A49),--('Data Entry'!$2:$2&gt;=DATE($B$1,1,1)),--('Data Entry'!$2:$2&lt;DATE($B$1,2,1)))</f>
        <v>0</v>
      </c>
      <c r="C49">
        <f>SUMPRODUCT(--('Data Entry'!$4:$4=$A49),--('Data Entry'!$2:$2&gt;=DATE($B$1,2,1)),--('Data Entry'!$2:$2&lt;DATE($B$1,3,1)))</f>
        <v>2</v>
      </c>
      <c r="D49">
        <f>SUMPRODUCT(--('Data Entry'!$4:$4=$A49),--('Data Entry'!$2:$2&gt;=DATE($B$1,3,1)),--('Data Entry'!$2:$2&lt;DATE($B$1,4,1)))</f>
        <v>1</v>
      </c>
      <c r="E49">
        <f>SUMPRODUCT(--('Data Entry'!$4:$4=$A49),--('Data Entry'!$2:$2&gt;=DATE($B$1,4,1)),--('Data Entry'!$2:$2&lt;DATE($B$1,5,1)))</f>
        <v>0</v>
      </c>
      <c r="F49">
        <f>SUMPRODUCT(--('Data Entry'!$4:$4=$A49),--('Data Entry'!$2:$2&gt;=DATE($B$1,5,1)),--('Data Entry'!$2:$2&lt;DATE($B$1,6,1)))</f>
        <v>0</v>
      </c>
      <c r="G49">
        <f>SUMPRODUCT(--('Data Entry'!$4:$4=$A49),--('Data Entry'!$2:$2&gt;=DATE($B$1,6,1)),--('Data Entry'!$2:$2&lt;DATE($B$1,7,1)))</f>
        <v>0</v>
      </c>
      <c r="H49">
        <f>SUMPRODUCT(--('Data Entry'!$4:$4=$A49),--('Data Entry'!$2:$2&gt;=DATE($B$1,7,1)),--('Data Entry'!$2:$2&lt;DATE($B$1,8,1)))</f>
        <v>0</v>
      </c>
      <c r="I49">
        <f>SUMPRODUCT(--('Data Entry'!$4:$4=$A49),--('Data Entry'!$2:$2&gt;=DATE($B$1,8,1)),--('Data Entry'!$2:$2&lt;DATE($B$1,9,1)))</f>
        <v>0</v>
      </c>
      <c r="J49">
        <f>SUMPRODUCT(--('Data Entry'!$4:$4=$A49),--('Data Entry'!$2:$2&gt;=DATE($B$1,9,1)),--('Data Entry'!$2:$2&lt;DATE($B$1,10,1)))</f>
        <v>0</v>
      </c>
      <c r="K49">
        <f>SUMPRODUCT(--('Data Entry'!$4:$4=$A49),--('Data Entry'!$2:$2&gt;=DATE($B$1,10,1)),--('Data Entry'!$2:$2&lt;DATE($B$1,11,1)))</f>
        <v>0</v>
      </c>
      <c r="L49">
        <f>SUMPRODUCT(--('Data Entry'!$4:$4=$A49),--('Data Entry'!$2:$2&gt;=DATE($B$1,11,1)),--('Data Entry'!$2:$2&lt;DATE($B$1,12,1)))</f>
        <v>0</v>
      </c>
      <c r="M49">
        <f>SUMPRODUCT(--('Data Entry'!$4:$4=$A49),--('Data Entry'!$2:$2&gt;=DATE($B$1,12,1)),--('Data Entry'!$2:$2&lt;DATE($B$1+1,1,1)))</f>
        <v>0</v>
      </c>
      <c r="N49" s="12">
        <f t="shared" si="1"/>
        <v>3</v>
      </c>
    </row>
    <row r="50" spans="1:14" ht="12.75">
      <c r="A50">
        <f>'Hospital Information'!C14</f>
        <v>0</v>
      </c>
      <c r="B50">
        <f>SUMPRODUCT(--('Data Entry'!$4:$4=$A50),--('Data Entry'!$2:$2&gt;=DATE($B$1,1,1)),--('Data Entry'!$2:$2&lt;DATE($B$1,2,1)))</f>
        <v>0</v>
      </c>
      <c r="C50">
        <f>SUMPRODUCT(--('Data Entry'!$4:$4=$A50),--('Data Entry'!$2:$2&gt;=DATE($B$1,2,1)),--('Data Entry'!$2:$2&lt;DATE($B$1,3,1)))</f>
        <v>0</v>
      </c>
      <c r="D50">
        <f>SUMPRODUCT(--('Data Entry'!$4:$4=$A50),--('Data Entry'!$2:$2&gt;=DATE($B$1,3,1)),--('Data Entry'!$2:$2&lt;DATE($B$1,4,1)))</f>
        <v>0</v>
      </c>
      <c r="E50">
        <f>SUMPRODUCT(--('Data Entry'!$4:$4=$A50),--('Data Entry'!$2:$2&gt;=DATE($B$1,4,1)),--('Data Entry'!$2:$2&lt;DATE($B$1,5,1)))</f>
        <v>0</v>
      </c>
      <c r="F50">
        <f>SUMPRODUCT(--('Data Entry'!$4:$4=$A50),--('Data Entry'!$2:$2&gt;=DATE($B$1,5,1)),--('Data Entry'!$2:$2&lt;DATE($B$1,6,1)))</f>
        <v>0</v>
      </c>
      <c r="G50">
        <f>SUMPRODUCT(--('Data Entry'!$4:$4=$A50),--('Data Entry'!$2:$2&gt;=DATE($B$1,6,1)),--('Data Entry'!$2:$2&lt;DATE($B$1,7,1)))</f>
        <v>0</v>
      </c>
      <c r="H50">
        <f>SUMPRODUCT(--('Data Entry'!$4:$4=$A50),--('Data Entry'!$2:$2&gt;=DATE($B$1,7,1)),--('Data Entry'!$2:$2&lt;DATE($B$1,8,1)))</f>
        <v>0</v>
      </c>
      <c r="I50">
        <f>SUMPRODUCT(--('Data Entry'!$4:$4=$A50),--('Data Entry'!$2:$2&gt;=DATE($B$1,8,1)),--('Data Entry'!$2:$2&lt;DATE($B$1,9,1)))</f>
        <v>0</v>
      </c>
      <c r="J50">
        <f>SUMPRODUCT(--('Data Entry'!$4:$4=$A50),--('Data Entry'!$2:$2&gt;=DATE($B$1,9,1)),--('Data Entry'!$2:$2&lt;DATE($B$1,10,1)))</f>
        <v>0</v>
      </c>
      <c r="K50">
        <f>SUMPRODUCT(--('Data Entry'!$4:$4=$A50),--('Data Entry'!$2:$2&gt;=DATE($B$1,10,1)),--('Data Entry'!$2:$2&lt;DATE($B$1,11,1)))</f>
        <v>0</v>
      </c>
      <c r="L50">
        <f>SUMPRODUCT(--('Data Entry'!$4:$4=$A50),--('Data Entry'!$2:$2&gt;=DATE($B$1,11,1)),--('Data Entry'!$2:$2&lt;DATE($B$1,12,1)))</f>
        <v>0</v>
      </c>
      <c r="M50">
        <f>SUMPRODUCT(--('Data Entry'!$4:$4=$A50),--('Data Entry'!$2:$2&gt;=DATE($B$1,12,1)),--('Data Entry'!$2:$2&lt;DATE($B$1+1,1,1)))</f>
        <v>0</v>
      </c>
      <c r="N50" s="12">
        <f t="shared" si="1"/>
        <v>0</v>
      </c>
    </row>
    <row r="51" spans="1:14" ht="12.75">
      <c r="A51">
        <f>'Hospital Information'!C15</f>
        <v>0</v>
      </c>
      <c r="B51">
        <f>SUMPRODUCT(--('Data Entry'!$4:$4=$A51),--('Data Entry'!$2:$2&gt;=DATE($B$1,1,1)),--('Data Entry'!$2:$2&lt;DATE($B$1,2,1)))</f>
        <v>0</v>
      </c>
      <c r="C51">
        <f>SUMPRODUCT(--('Data Entry'!$4:$4=$A51),--('Data Entry'!$2:$2&gt;=DATE($B$1,2,1)),--('Data Entry'!$2:$2&lt;DATE($B$1,3,1)))</f>
        <v>0</v>
      </c>
      <c r="D51">
        <f>SUMPRODUCT(--('Data Entry'!$4:$4=$A51),--('Data Entry'!$2:$2&gt;=DATE($B$1,3,1)),--('Data Entry'!$2:$2&lt;DATE($B$1,4,1)))</f>
        <v>0</v>
      </c>
      <c r="E51">
        <f>SUMPRODUCT(--('Data Entry'!$4:$4=$A51),--('Data Entry'!$2:$2&gt;=DATE($B$1,4,1)),--('Data Entry'!$2:$2&lt;DATE($B$1,5,1)))</f>
        <v>0</v>
      </c>
      <c r="F51">
        <f>SUMPRODUCT(--('Data Entry'!$4:$4=$A51),--('Data Entry'!$2:$2&gt;=DATE($B$1,5,1)),--('Data Entry'!$2:$2&lt;DATE($B$1,6,1)))</f>
        <v>0</v>
      </c>
      <c r="G51">
        <f>SUMPRODUCT(--('Data Entry'!$4:$4=$A51),--('Data Entry'!$2:$2&gt;=DATE($B$1,6,1)),--('Data Entry'!$2:$2&lt;DATE($B$1,7,1)))</f>
        <v>0</v>
      </c>
      <c r="H51">
        <f>SUMPRODUCT(--('Data Entry'!$4:$4=$A51),--('Data Entry'!$2:$2&gt;=DATE($B$1,7,1)),--('Data Entry'!$2:$2&lt;DATE($B$1,8,1)))</f>
        <v>0</v>
      </c>
      <c r="I51">
        <f>SUMPRODUCT(--('Data Entry'!$4:$4=$A51),--('Data Entry'!$2:$2&gt;=DATE($B$1,8,1)),--('Data Entry'!$2:$2&lt;DATE($B$1,9,1)))</f>
        <v>0</v>
      </c>
      <c r="J51">
        <f>SUMPRODUCT(--('Data Entry'!$4:$4=$A51),--('Data Entry'!$2:$2&gt;=DATE($B$1,9,1)),--('Data Entry'!$2:$2&lt;DATE($B$1,10,1)))</f>
        <v>0</v>
      </c>
      <c r="K51">
        <f>SUMPRODUCT(--('Data Entry'!$4:$4=$A51),--('Data Entry'!$2:$2&gt;=DATE($B$1,10,1)),--('Data Entry'!$2:$2&lt;DATE($B$1,11,1)))</f>
        <v>0</v>
      </c>
      <c r="L51">
        <f>SUMPRODUCT(--('Data Entry'!$4:$4=$A51),--('Data Entry'!$2:$2&gt;=DATE($B$1,11,1)),--('Data Entry'!$2:$2&lt;DATE($B$1,12,1)))</f>
        <v>0</v>
      </c>
      <c r="M51">
        <f>SUMPRODUCT(--('Data Entry'!$4:$4=$A51),--('Data Entry'!$2:$2&gt;=DATE($B$1,12,1)),--('Data Entry'!$2:$2&lt;DATE($B$1+1,1,1)))</f>
        <v>0</v>
      </c>
      <c r="N51" s="12">
        <f>SUM(B51:M51)</f>
        <v>0</v>
      </c>
    </row>
    <row r="52" spans="1:14" ht="15">
      <c r="A52" s="5" t="s">
        <v>47</v>
      </c>
      <c r="B52" s="17"/>
      <c r="C52" s="17"/>
      <c r="D52" s="17"/>
      <c r="E52" s="17"/>
      <c r="F52" s="17"/>
      <c r="G52" s="17"/>
      <c r="H52" s="17"/>
      <c r="I52" s="17"/>
      <c r="J52" s="17"/>
      <c r="K52" s="17"/>
      <c r="L52" s="17"/>
      <c r="M52" s="17"/>
      <c r="N52" s="17"/>
    </row>
    <row r="53" spans="1:14" ht="12.75">
      <c r="A53" t="s">
        <v>48</v>
      </c>
      <c r="B53">
        <f>SUMPRODUCT(--('Data Entry'!$5:$5=$A53),--('Data Entry'!$2:$2&gt;=DATE($B$1,1,1)),--('Data Entry'!$2:$2&lt;DATE($B$1,2,1)))</f>
        <v>0</v>
      </c>
      <c r="C53">
        <f>SUMPRODUCT(--('Data Entry'!$5:$5=$A53),--('Data Entry'!$2:$2&gt;=DATE($B$1,2,1)),--('Data Entry'!$2:$2&lt;DATE($B$1,3,1)))</f>
        <v>1</v>
      </c>
      <c r="D53">
        <f>SUMPRODUCT(--('Data Entry'!$5:$5=$A53),--('Data Entry'!$2:$2&gt;=DATE($B$1,3,1)),--('Data Entry'!$2:$2&lt;DATE($B$1,4,1)))</f>
        <v>0</v>
      </c>
      <c r="E53">
        <f>SUMPRODUCT(--('Data Entry'!$5:$5=$A53),--('Data Entry'!$2:$2&gt;=DATE($B$1,4,1)),--('Data Entry'!$2:$2&lt;DATE($B$1,5,1)))</f>
        <v>0</v>
      </c>
      <c r="F53">
        <f>SUMPRODUCT(--('Data Entry'!$5:$5=$A53),--('Data Entry'!$2:$2&gt;=DATE($B$1,5,1)),--('Data Entry'!$2:$2&lt;DATE($B$1,6,1)))</f>
        <v>0</v>
      </c>
      <c r="G53">
        <f>SUMPRODUCT(--('Data Entry'!$5:$5=$A53),--('Data Entry'!$2:$2&gt;=DATE($B$1,6,1)),--('Data Entry'!$2:$2&lt;DATE($B$1,7,1)))</f>
        <v>0</v>
      </c>
      <c r="H53">
        <f>SUMPRODUCT(--('Data Entry'!$5:$5=$A53),--('Data Entry'!$2:$2&gt;=DATE($B$1,7,1)),--('Data Entry'!$2:$2&lt;DATE($B$1,8,1)))</f>
        <v>0</v>
      </c>
      <c r="I53">
        <f>SUMPRODUCT(--('Data Entry'!$5:$5=$A53),--('Data Entry'!$2:$2&gt;=DATE($B$1,8,1)),--('Data Entry'!$2:$2&lt;DATE($B$1,9,1)))</f>
        <v>0</v>
      </c>
      <c r="J53">
        <f>SUMPRODUCT(--('Data Entry'!$5:$5=$A53),--('Data Entry'!$2:$2&gt;=DATE($B$1,9,1)),--('Data Entry'!$2:$2&lt;DATE($B$1,10,1)))</f>
        <v>0</v>
      </c>
      <c r="K53">
        <f>SUMPRODUCT(--('Data Entry'!$5:$5=$A53),--('Data Entry'!$2:$2&gt;=DATE($B$1,10,1)),--('Data Entry'!$2:$2&lt;DATE($B$1,11,1)))</f>
        <v>0</v>
      </c>
      <c r="L53">
        <f>SUMPRODUCT(--('Data Entry'!$5:$5=$A53),--('Data Entry'!$2:$2&gt;=DATE($B$1,11,1)),--('Data Entry'!$2:$2&lt;DATE($B$1,12,1)))</f>
        <v>0</v>
      </c>
      <c r="M53">
        <f>SUMPRODUCT(--('Data Entry'!$5:$5=$A53),--('Data Entry'!$2:$2&gt;=DATE($B$1,12,1)),--('Data Entry'!$2:$2&lt;DATE($B$1+1,1,1)))</f>
        <v>0</v>
      </c>
      <c r="N53" s="12">
        <f>SUM(B53:M53)</f>
        <v>1</v>
      </c>
    </row>
    <row r="54" spans="1:14" ht="12.75">
      <c r="A54" t="s">
        <v>49</v>
      </c>
      <c r="B54">
        <f>SUMPRODUCT(--('Data Entry'!$5:$5=$A54),--('Data Entry'!$2:$2&gt;=DATE($B$1,1,1)),--('Data Entry'!$2:$2&lt;DATE($B$1,2,1)))</f>
        <v>2</v>
      </c>
      <c r="C54">
        <f>SUMPRODUCT(--('Data Entry'!$5:$5=$A54),--('Data Entry'!$2:$2&gt;=DATE($B$1,2,1)),--('Data Entry'!$2:$2&lt;DATE($B$1,3,1)))</f>
        <v>2</v>
      </c>
      <c r="D54">
        <f>SUMPRODUCT(--('Data Entry'!$5:$5=$A54),--('Data Entry'!$2:$2&gt;=DATE($B$1,3,1)),--('Data Entry'!$2:$2&lt;DATE($B$1,4,1)))</f>
        <v>0</v>
      </c>
      <c r="E54">
        <f>SUMPRODUCT(--('Data Entry'!$5:$5=$A54),--('Data Entry'!$2:$2&gt;=DATE($B$1,4,1)),--('Data Entry'!$2:$2&lt;DATE($B$1,5,1)))</f>
        <v>0</v>
      </c>
      <c r="F54">
        <f>SUMPRODUCT(--('Data Entry'!$5:$5=$A54),--('Data Entry'!$2:$2&gt;=DATE($B$1,5,1)),--('Data Entry'!$2:$2&lt;DATE($B$1,6,1)))</f>
        <v>0</v>
      </c>
      <c r="G54">
        <f>SUMPRODUCT(--('Data Entry'!$5:$5=$A54),--('Data Entry'!$2:$2&gt;=DATE($B$1,6,1)),--('Data Entry'!$2:$2&lt;DATE($B$1,7,1)))</f>
        <v>0</v>
      </c>
      <c r="H54">
        <f>SUMPRODUCT(--('Data Entry'!$5:$5=$A54),--('Data Entry'!$2:$2&gt;=DATE($B$1,7,1)),--('Data Entry'!$2:$2&lt;DATE($B$1,8,1)))</f>
        <v>0</v>
      </c>
      <c r="I54">
        <f>SUMPRODUCT(--('Data Entry'!$5:$5=$A54),--('Data Entry'!$2:$2&gt;=DATE($B$1,8,1)),--('Data Entry'!$2:$2&lt;DATE($B$1,9,1)))</f>
        <v>0</v>
      </c>
      <c r="J54">
        <f>SUMPRODUCT(--('Data Entry'!$5:$5=$A54),--('Data Entry'!$2:$2&gt;=DATE($B$1,9,1)),--('Data Entry'!$2:$2&lt;DATE($B$1,10,1)))</f>
        <v>0</v>
      </c>
      <c r="K54">
        <f>SUMPRODUCT(--('Data Entry'!$5:$5=$A54),--('Data Entry'!$2:$2&gt;=DATE($B$1,10,1)),--('Data Entry'!$2:$2&lt;DATE($B$1,11,1)))</f>
        <v>0</v>
      </c>
      <c r="L54">
        <f>SUMPRODUCT(--('Data Entry'!$5:$5=$A54),--('Data Entry'!$2:$2&gt;=DATE($B$1,11,1)),--('Data Entry'!$2:$2&lt;DATE($B$1,12,1)))</f>
        <v>0</v>
      </c>
      <c r="M54">
        <f>SUMPRODUCT(--('Data Entry'!$5:$5=$A54),--('Data Entry'!$2:$2&gt;=DATE($B$1,12,1)),--('Data Entry'!$2:$2&lt;DATE($B$1+1,1,1)))</f>
        <v>0</v>
      </c>
      <c r="N54" s="12">
        <f>SUM(B54:M54)</f>
        <v>4</v>
      </c>
    </row>
    <row r="56" spans="1:14" ht="12.75">
      <c r="A56" s="15" t="s">
        <v>3</v>
      </c>
      <c r="B56" s="13"/>
      <c r="C56" s="13"/>
      <c r="D56" s="13"/>
      <c r="E56" s="13"/>
      <c r="F56" s="13"/>
      <c r="G56" s="13"/>
      <c r="H56" s="13"/>
      <c r="I56" s="13"/>
      <c r="J56" s="13"/>
      <c r="K56" s="13"/>
      <c r="L56" s="13"/>
      <c r="M56" s="13"/>
      <c r="N56" s="13"/>
    </row>
    <row r="57" spans="1:14" ht="15">
      <c r="A57" s="5" t="s">
        <v>13</v>
      </c>
      <c r="B57" s="5" t="s">
        <v>25</v>
      </c>
      <c r="C57" s="5" t="s">
        <v>26</v>
      </c>
      <c r="D57" s="5" t="s">
        <v>27</v>
      </c>
      <c r="E57" s="5" t="s">
        <v>28</v>
      </c>
      <c r="F57" s="5" t="s">
        <v>29</v>
      </c>
      <c r="G57" s="5" t="s">
        <v>30</v>
      </c>
      <c r="H57" s="5" t="s">
        <v>31</v>
      </c>
      <c r="I57" s="5" t="s">
        <v>32</v>
      </c>
      <c r="J57" s="5" t="s">
        <v>33</v>
      </c>
      <c r="K57" s="5" t="s">
        <v>34</v>
      </c>
      <c r="L57" s="5" t="s">
        <v>35</v>
      </c>
      <c r="M57" s="5" t="s">
        <v>36</v>
      </c>
      <c r="N57" s="5" t="s">
        <v>37</v>
      </c>
    </row>
    <row r="58" spans="1:14" ht="12.75">
      <c r="A58" s="1" t="s">
        <v>14</v>
      </c>
      <c r="B58" s="16">
        <f aca="true" t="shared" si="2" ref="B58:N58">IF(B$3&gt;0,B5/B$3*100,"")</f>
        <v>100</v>
      </c>
      <c r="C58" s="16">
        <f t="shared" si="2"/>
        <v>80</v>
      </c>
      <c r="D58" s="16">
        <f t="shared" si="2"/>
        <v>100</v>
      </c>
      <c r="E58" s="16">
        <f t="shared" si="2"/>
      </c>
      <c r="F58" s="16">
        <f t="shared" si="2"/>
      </c>
      <c r="G58" s="16">
        <f t="shared" si="2"/>
      </c>
      <c r="H58" s="16">
        <f t="shared" si="2"/>
      </c>
      <c r="I58" s="16">
        <f t="shared" si="2"/>
      </c>
      <c r="J58" s="16">
        <f t="shared" si="2"/>
      </c>
      <c r="K58" s="16">
        <f t="shared" si="2"/>
      </c>
      <c r="L58" s="16">
        <f t="shared" si="2"/>
      </c>
      <c r="M58" s="16">
        <f t="shared" si="2"/>
      </c>
      <c r="N58" s="16">
        <f t="shared" si="2"/>
        <v>93.75</v>
      </c>
    </row>
    <row r="59" spans="1:14" ht="12.75">
      <c r="A59" s="1" t="s">
        <v>24</v>
      </c>
      <c r="B59" s="16">
        <f aca="true" t="shared" si="3" ref="B59:N59">IF(B$3&gt;0,B6/B$3*100,"")</f>
        <v>60</v>
      </c>
      <c r="C59" s="16">
        <f t="shared" si="3"/>
        <v>60</v>
      </c>
      <c r="D59" s="16">
        <f t="shared" si="3"/>
        <v>50</v>
      </c>
      <c r="E59" s="16">
        <f t="shared" si="3"/>
      </c>
      <c r="F59" s="16">
        <f t="shared" si="3"/>
      </c>
      <c r="G59" s="16">
        <f t="shared" si="3"/>
      </c>
      <c r="H59" s="16">
        <f t="shared" si="3"/>
      </c>
      <c r="I59" s="16">
        <f t="shared" si="3"/>
      </c>
      <c r="J59" s="16">
        <f t="shared" si="3"/>
      </c>
      <c r="K59" s="16">
        <f t="shared" si="3"/>
      </c>
      <c r="L59" s="16">
        <f t="shared" si="3"/>
      </c>
      <c r="M59" s="16">
        <f t="shared" si="3"/>
      </c>
      <c r="N59" s="16">
        <f t="shared" si="3"/>
        <v>56.25</v>
      </c>
    </row>
    <row r="60" spans="1:14" ht="12.75">
      <c r="A60" s="1" t="s">
        <v>21</v>
      </c>
      <c r="B60" s="16">
        <f aca="true" t="shared" si="4" ref="B60:N60">IF(B$3&gt;0,B7/B$3*100,"")</f>
        <v>100</v>
      </c>
      <c r="C60" s="16">
        <f t="shared" si="4"/>
        <v>60</v>
      </c>
      <c r="D60" s="16">
        <f t="shared" si="4"/>
        <v>66.66666666666666</v>
      </c>
      <c r="E60" s="16">
        <f t="shared" si="4"/>
      </c>
      <c r="F60" s="16">
        <f t="shared" si="4"/>
      </c>
      <c r="G60" s="16">
        <f t="shared" si="4"/>
      </c>
      <c r="H60" s="16">
        <f t="shared" si="4"/>
      </c>
      <c r="I60" s="16">
        <f t="shared" si="4"/>
      </c>
      <c r="J60" s="16">
        <f t="shared" si="4"/>
      </c>
      <c r="K60" s="16">
        <f t="shared" si="4"/>
      </c>
      <c r="L60" s="16">
        <f t="shared" si="4"/>
      </c>
      <c r="M60" s="16">
        <f t="shared" si="4"/>
      </c>
      <c r="N60" s="16">
        <f t="shared" si="4"/>
        <v>75</v>
      </c>
    </row>
    <row r="61" spans="1:14" ht="12.75">
      <c r="A61" s="1" t="s">
        <v>16</v>
      </c>
      <c r="B61" s="16"/>
      <c r="C61" s="16"/>
      <c r="D61" s="16"/>
      <c r="E61" s="16"/>
      <c r="F61" s="16"/>
      <c r="G61" s="16"/>
      <c r="H61" s="16"/>
      <c r="I61" s="16"/>
      <c r="J61" s="16"/>
      <c r="K61" s="16"/>
      <c r="L61" s="16"/>
      <c r="M61" s="16"/>
      <c r="N61" s="16"/>
    </row>
    <row r="62" spans="1:14" ht="15">
      <c r="A62" s="5" t="s">
        <v>17</v>
      </c>
      <c r="B62" s="17"/>
      <c r="C62" s="17"/>
      <c r="D62" s="17"/>
      <c r="E62" s="17"/>
      <c r="F62" s="17"/>
      <c r="G62" s="17"/>
      <c r="H62" s="17"/>
      <c r="I62" s="17"/>
      <c r="J62" s="17"/>
      <c r="K62" s="17"/>
      <c r="L62" s="17"/>
      <c r="M62" s="17"/>
      <c r="N62" s="17"/>
    </row>
    <row r="63" spans="1:14" ht="12.75">
      <c r="A63" s="58" t="s">
        <v>110</v>
      </c>
      <c r="B63" s="16">
        <f aca="true" t="shared" si="5" ref="B63:M63">IF(B$3&gt;0,B9/B$3*100,"")</f>
        <v>100</v>
      </c>
      <c r="C63" s="16">
        <f t="shared" si="5"/>
        <v>100</v>
      </c>
      <c r="D63" s="16">
        <f t="shared" si="5"/>
        <v>100</v>
      </c>
      <c r="E63" s="16">
        <f t="shared" si="5"/>
      </c>
      <c r="F63" s="16">
        <f t="shared" si="5"/>
      </c>
      <c r="G63" s="16">
        <f t="shared" si="5"/>
      </c>
      <c r="H63" s="16">
        <f t="shared" si="5"/>
      </c>
      <c r="I63" s="16">
        <f t="shared" si="5"/>
      </c>
      <c r="J63" s="16">
        <f t="shared" si="5"/>
      </c>
      <c r="K63" s="16">
        <f t="shared" si="5"/>
      </c>
      <c r="L63" s="16">
        <f t="shared" si="5"/>
      </c>
      <c r="M63" s="16">
        <f t="shared" si="5"/>
      </c>
      <c r="N63" s="16">
        <f>IF(N$3&gt;0,N9/N$3*100,"NA")</f>
        <v>100</v>
      </c>
    </row>
    <row r="64" spans="1:14" ht="12.75">
      <c r="A64" s="58" t="s">
        <v>111</v>
      </c>
      <c r="B64" s="16">
        <f aca="true" t="shared" si="6" ref="B64:M64">IF(B$3&gt;0,B10/B$3*100,"")</f>
        <v>80</v>
      </c>
      <c r="C64" s="16">
        <f t="shared" si="6"/>
        <v>40</v>
      </c>
      <c r="D64" s="16">
        <f t="shared" si="6"/>
        <v>83.33333333333334</v>
      </c>
      <c r="E64" s="16">
        <f t="shared" si="6"/>
      </c>
      <c r="F64" s="16">
        <f t="shared" si="6"/>
      </c>
      <c r="G64" s="16">
        <f t="shared" si="6"/>
      </c>
      <c r="H64" s="16">
        <f t="shared" si="6"/>
      </c>
      <c r="I64" s="16">
        <f t="shared" si="6"/>
      </c>
      <c r="J64" s="16">
        <f t="shared" si="6"/>
      </c>
      <c r="K64" s="16">
        <f t="shared" si="6"/>
      </c>
      <c r="L64" s="16">
        <f t="shared" si="6"/>
      </c>
      <c r="M64" s="16">
        <f t="shared" si="6"/>
      </c>
      <c r="N64" s="16">
        <f>IF(N$3&gt;0,N10/N$3*100,"NA")</f>
        <v>68.75</v>
      </c>
    </row>
    <row r="65" spans="1:14" ht="12.75">
      <c r="A65" s="1" t="s">
        <v>39</v>
      </c>
      <c r="B65" s="16">
        <f aca="true" t="shared" si="7" ref="B65:M65">IF(B$3&gt;0,B11/B$3*100,"")</f>
        <v>80</v>
      </c>
      <c r="C65" s="16">
        <f t="shared" si="7"/>
        <v>100</v>
      </c>
      <c r="D65" s="16">
        <f t="shared" si="7"/>
        <v>50</v>
      </c>
      <c r="E65" s="16">
        <f t="shared" si="7"/>
      </c>
      <c r="F65" s="16">
        <f t="shared" si="7"/>
      </c>
      <c r="G65" s="16">
        <f t="shared" si="7"/>
      </c>
      <c r="H65" s="16">
        <f t="shared" si="7"/>
      </c>
      <c r="I65" s="16">
        <f t="shared" si="7"/>
      </c>
      <c r="J65" s="16">
        <f t="shared" si="7"/>
      </c>
      <c r="K65" s="16">
        <f t="shared" si="7"/>
      </c>
      <c r="L65" s="16">
        <f t="shared" si="7"/>
      </c>
      <c r="M65" s="16">
        <f t="shared" si="7"/>
      </c>
      <c r="N65" s="16">
        <f>IF(N$3&gt;0,N11/N$3*100,"NA")</f>
        <v>75</v>
      </c>
    </row>
    <row r="66" spans="1:14" ht="15">
      <c r="A66" s="5" t="s">
        <v>64</v>
      </c>
      <c r="B66" s="17"/>
      <c r="C66" s="17"/>
      <c r="D66" s="17"/>
      <c r="E66" s="17"/>
      <c r="F66" s="17"/>
      <c r="G66" s="17"/>
      <c r="H66" s="17"/>
      <c r="I66" s="17"/>
      <c r="J66" s="17"/>
      <c r="K66" s="17"/>
      <c r="L66" s="17"/>
      <c r="M66" s="17"/>
      <c r="N66" s="17"/>
    </row>
    <row r="67" spans="1:14" ht="12.75">
      <c r="A67" s="1" t="s">
        <v>6</v>
      </c>
      <c r="B67" s="16">
        <f aca="true" t="shared" si="8" ref="B67:M67">IF(B$3&gt;0,B13/B$3*100,"")</f>
        <v>80</v>
      </c>
      <c r="C67" s="16">
        <f t="shared" si="8"/>
        <v>80</v>
      </c>
      <c r="D67" s="16">
        <f t="shared" si="8"/>
        <v>83.33333333333334</v>
      </c>
      <c r="E67" s="16">
        <f t="shared" si="8"/>
      </c>
      <c r="F67" s="16">
        <f t="shared" si="8"/>
      </c>
      <c r="G67" s="16">
        <f t="shared" si="8"/>
      </c>
      <c r="H67" s="16">
        <f t="shared" si="8"/>
      </c>
      <c r="I67" s="16">
        <f t="shared" si="8"/>
      </c>
      <c r="J67" s="16">
        <f t="shared" si="8"/>
      </c>
      <c r="K67" s="16">
        <f t="shared" si="8"/>
      </c>
      <c r="L67" s="16">
        <f t="shared" si="8"/>
      </c>
      <c r="M67" s="16">
        <f t="shared" si="8"/>
      </c>
      <c r="N67" s="16">
        <f aca="true" t="shared" si="9" ref="N67:N72">IF(N$3&gt;0,N13/N$3*100,"NA")</f>
        <v>81.25</v>
      </c>
    </row>
    <row r="68" spans="1:14" ht="12.75">
      <c r="A68" s="1" t="s">
        <v>7</v>
      </c>
      <c r="B68" s="16">
        <f aca="true" t="shared" si="10" ref="B68:M68">IF(B$3&gt;0,B14/B$3*100,"")</f>
        <v>100</v>
      </c>
      <c r="C68" s="16">
        <f t="shared" si="10"/>
        <v>80</v>
      </c>
      <c r="D68" s="16">
        <f t="shared" si="10"/>
        <v>100</v>
      </c>
      <c r="E68" s="16">
        <f t="shared" si="10"/>
      </c>
      <c r="F68" s="16">
        <f t="shared" si="10"/>
      </c>
      <c r="G68" s="16">
        <f t="shared" si="10"/>
      </c>
      <c r="H68" s="16">
        <f t="shared" si="10"/>
      </c>
      <c r="I68" s="16">
        <f t="shared" si="10"/>
      </c>
      <c r="J68" s="16">
        <f t="shared" si="10"/>
      </c>
      <c r="K68" s="16">
        <f t="shared" si="10"/>
      </c>
      <c r="L68" s="16">
        <f t="shared" si="10"/>
      </c>
      <c r="M68" s="16">
        <f t="shared" si="10"/>
      </c>
      <c r="N68" s="16">
        <f t="shared" si="9"/>
        <v>93.75</v>
      </c>
    </row>
    <row r="69" spans="1:14" ht="12.75">
      <c r="A69" s="1" t="s">
        <v>8</v>
      </c>
      <c r="B69" s="16">
        <f aca="true" t="shared" si="11" ref="B69:M69">IF(B$3&gt;0,B15/B$3*100,"")</f>
        <v>100</v>
      </c>
      <c r="C69" s="16">
        <f t="shared" si="11"/>
        <v>80</v>
      </c>
      <c r="D69" s="16">
        <f t="shared" si="11"/>
        <v>100</v>
      </c>
      <c r="E69" s="16">
        <f t="shared" si="11"/>
      </c>
      <c r="F69" s="16">
        <f t="shared" si="11"/>
      </c>
      <c r="G69" s="16">
        <f t="shared" si="11"/>
      </c>
      <c r="H69" s="16">
        <f t="shared" si="11"/>
      </c>
      <c r="I69" s="16">
        <f t="shared" si="11"/>
      </c>
      <c r="J69" s="16">
        <f t="shared" si="11"/>
      </c>
      <c r="K69" s="16">
        <f t="shared" si="11"/>
      </c>
      <c r="L69" s="16">
        <f t="shared" si="11"/>
      </c>
      <c r="M69" s="16">
        <f t="shared" si="11"/>
      </c>
      <c r="N69" s="16">
        <f t="shared" si="9"/>
        <v>93.75</v>
      </c>
    </row>
    <row r="70" spans="1:14" ht="12.75">
      <c r="A70" s="1" t="s">
        <v>9</v>
      </c>
      <c r="B70" s="16">
        <f aca="true" t="shared" si="12" ref="B70:M71">IF(B$3&gt;0,B16/B$3*100,"")</f>
        <v>100</v>
      </c>
      <c r="C70" s="16">
        <f t="shared" si="12"/>
        <v>80</v>
      </c>
      <c r="D70" s="16">
        <f t="shared" si="12"/>
        <v>100</v>
      </c>
      <c r="E70" s="16">
        <f t="shared" si="12"/>
      </c>
      <c r="F70" s="16">
        <f t="shared" si="12"/>
      </c>
      <c r="G70" s="16">
        <f t="shared" si="12"/>
      </c>
      <c r="H70" s="16">
        <f t="shared" si="12"/>
      </c>
      <c r="I70" s="16">
        <f t="shared" si="12"/>
      </c>
      <c r="J70" s="16">
        <f t="shared" si="12"/>
      </c>
      <c r="K70" s="16">
        <f t="shared" si="12"/>
      </c>
      <c r="L70" s="16">
        <f t="shared" si="12"/>
      </c>
      <c r="M70" s="16">
        <f t="shared" si="12"/>
      </c>
      <c r="N70" s="16">
        <f t="shared" si="9"/>
        <v>93.75</v>
      </c>
    </row>
    <row r="71" spans="1:14" ht="12.75">
      <c r="A71" s="1" t="s">
        <v>68</v>
      </c>
      <c r="B71" s="16">
        <f t="shared" si="12"/>
        <v>80</v>
      </c>
      <c r="C71" s="16">
        <f t="shared" si="12"/>
        <v>80</v>
      </c>
      <c r="D71" s="16">
        <f t="shared" si="12"/>
        <v>100</v>
      </c>
      <c r="E71" s="16">
        <f t="shared" si="12"/>
      </c>
      <c r="F71" s="16">
        <f t="shared" si="12"/>
      </c>
      <c r="G71" s="16">
        <f t="shared" si="12"/>
      </c>
      <c r="H71" s="16">
        <f t="shared" si="12"/>
      </c>
      <c r="I71" s="16">
        <f t="shared" si="12"/>
      </c>
      <c r="J71" s="16">
        <f t="shared" si="12"/>
      </c>
      <c r="K71" s="16">
        <f>IF(K$3&gt;0,K17/K$3*100,"")</f>
      </c>
      <c r="L71" s="16">
        <f t="shared" si="12"/>
      </c>
      <c r="M71" s="16">
        <f t="shared" si="12"/>
      </c>
      <c r="N71" s="16">
        <f t="shared" si="9"/>
        <v>87.5</v>
      </c>
    </row>
    <row r="72" spans="1:14" ht="12.75">
      <c r="A72" s="1" t="s">
        <v>112</v>
      </c>
      <c r="B72" s="16">
        <f aca="true" t="shared" si="13" ref="B72:M72">IF(B$3&gt;0,B18/B$3*100,"")</f>
        <v>80</v>
      </c>
      <c r="C72" s="16">
        <f t="shared" si="13"/>
        <v>80</v>
      </c>
      <c r="D72" s="16">
        <f t="shared" si="13"/>
        <v>83.33333333333334</v>
      </c>
      <c r="E72" s="16">
        <f t="shared" si="13"/>
      </c>
      <c r="F72" s="16">
        <f t="shared" si="13"/>
      </c>
      <c r="G72" s="16">
        <f t="shared" si="13"/>
      </c>
      <c r="H72" s="16">
        <f t="shared" si="13"/>
      </c>
      <c r="I72" s="16">
        <f t="shared" si="13"/>
      </c>
      <c r="J72" s="16">
        <f t="shared" si="13"/>
      </c>
      <c r="K72" s="16">
        <f t="shared" si="13"/>
      </c>
      <c r="L72" s="16">
        <f t="shared" si="13"/>
      </c>
      <c r="M72" s="16">
        <f t="shared" si="13"/>
      </c>
      <c r="N72" s="16">
        <f t="shared" si="9"/>
        <v>81.25</v>
      </c>
    </row>
    <row r="73" spans="1:14" ht="15">
      <c r="A73" s="5" t="s">
        <v>100</v>
      </c>
      <c r="B73" s="17"/>
      <c r="C73" s="17"/>
      <c r="D73" s="17"/>
      <c r="E73" s="17"/>
      <c r="F73" s="17"/>
      <c r="G73" s="17"/>
      <c r="H73" s="17"/>
      <c r="I73" s="17"/>
      <c r="J73" s="17"/>
      <c r="K73" s="17"/>
      <c r="L73" s="17"/>
      <c r="M73" s="17"/>
      <c r="N73" s="17"/>
    </row>
    <row r="74" spans="1:14" ht="12.75">
      <c r="A74" s="1" t="s">
        <v>6</v>
      </c>
      <c r="B74" s="16">
        <f aca="true" t="shared" si="14" ref="B74:M74">IF(B$3&gt;0,B20/B$3*100,"")</f>
        <v>40</v>
      </c>
      <c r="C74" s="16">
        <f t="shared" si="14"/>
        <v>80</v>
      </c>
      <c r="D74" s="16">
        <f t="shared" si="14"/>
        <v>50</v>
      </c>
      <c r="E74" s="16">
        <f t="shared" si="14"/>
      </c>
      <c r="F74" s="16">
        <f t="shared" si="14"/>
      </c>
      <c r="G74" s="16">
        <f t="shared" si="14"/>
      </c>
      <c r="H74" s="16">
        <f t="shared" si="14"/>
      </c>
      <c r="I74" s="16">
        <f t="shared" si="14"/>
      </c>
      <c r="J74" s="16">
        <f t="shared" si="14"/>
      </c>
      <c r="K74" s="16">
        <f t="shared" si="14"/>
      </c>
      <c r="L74" s="16">
        <f t="shared" si="14"/>
      </c>
      <c r="M74" s="16">
        <f t="shared" si="14"/>
      </c>
      <c r="N74" s="16">
        <f aca="true" t="shared" si="15" ref="N74:N79">IF(N$3&gt;0,N20/N$3*100,"NA")</f>
        <v>56.25</v>
      </c>
    </row>
    <row r="75" spans="1:14" ht="12.75">
      <c r="A75" s="1" t="s">
        <v>7</v>
      </c>
      <c r="B75" s="16">
        <f aca="true" t="shared" si="16" ref="B75:M75">IF(B$3&gt;0,B21/B$3*100,"")</f>
        <v>60</v>
      </c>
      <c r="C75" s="16">
        <f t="shared" si="16"/>
        <v>80</v>
      </c>
      <c r="D75" s="16">
        <f t="shared" si="16"/>
        <v>50</v>
      </c>
      <c r="E75" s="16">
        <f t="shared" si="16"/>
      </c>
      <c r="F75" s="16">
        <f t="shared" si="16"/>
      </c>
      <c r="G75" s="16">
        <f t="shared" si="16"/>
      </c>
      <c r="H75" s="16">
        <f t="shared" si="16"/>
      </c>
      <c r="I75" s="16">
        <f t="shared" si="16"/>
      </c>
      <c r="J75" s="16">
        <f t="shared" si="16"/>
      </c>
      <c r="K75" s="16">
        <f t="shared" si="16"/>
      </c>
      <c r="L75" s="16">
        <f t="shared" si="16"/>
      </c>
      <c r="M75" s="16">
        <f t="shared" si="16"/>
      </c>
      <c r="N75" s="16">
        <f t="shared" si="15"/>
        <v>62.5</v>
      </c>
    </row>
    <row r="76" spans="1:14" ht="12.75">
      <c r="A76" s="1" t="s">
        <v>8</v>
      </c>
      <c r="B76" s="16">
        <f aca="true" t="shared" si="17" ref="B76:M76">IF(B$3&gt;0,B22/B$3*100,"")</f>
        <v>60</v>
      </c>
      <c r="C76" s="16">
        <f t="shared" si="17"/>
        <v>80</v>
      </c>
      <c r="D76" s="16">
        <f t="shared" si="17"/>
        <v>50</v>
      </c>
      <c r="E76" s="16">
        <f t="shared" si="17"/>
      </c>
      <c r="F76" s="16">
        <f t="shared" si="17"/>
      </c>
      <c r="G76" s="16">
        <f t="shared" si="17"/>
      </c>
      <c r="H76" s="16">
        <f t="shared" si="17"/>
      </c>
      <c r="I76" s="16">
        <f t="shared" si="17"/>
      </c>
      <c r="J76" s="16">
        <f t="shared" si="17"/>
      </c>
      <c r="K76" s="16">
        <f t="shared" si="17"/>
      </c>
      <c r="L76" s="16">
        <f t="shared" si="17"/>
      </c>
      <c r="M76" s="16">
        <f t="shared" si="17"/>
      </c>
      <c r="N76" s="16">
        <f t="shared" si="15"/>
        <v>62.5</v>
      </c>
    </row>
    <row r="77" spans="1:14" ht="12.75">
      <c r="A77" s="1" t="s">
        <v>9</v>
      </c>
      <c r="B77" s="16">
        <f aca="true" t="shared" si="18" ref="B77:M78">IF(B$3&gt;0,B23/B$3*100,"")</f>
        <v>60</v>
      </c>
      <c r="C77" s="16">
        <f t="shared" si="18"/>
        <v>80</v>
      </c>
      <c r="D77" s="16">
        <f t="shared" si="18"/>
        <v>50</v>
      </c>
      <c r="E77" s="16">
        <f t="shared" si="18"/>
      </c>
      <c r="F77" s="16">
        <f t="shared" si="18"/>
      </c>
      <c r="G77" s="16">
        <f t="shared" si="18"/>
      </c>
      <c r="H77" s="16">
        <f t="shared" si="18"/>
      </c>
      <c r="I77" s="16">
        <f t="shared" si="18"/>
      </c>
      <c r="J77" s="16">
        <f t="shared" si="18"/>
      </c>
      <c r="K77" s="16">
        <f t="shared" si="18"/>
      </c>
      <c r="L77" s="16">
        <f t="shared" si="18"/>
      </c>
      <c r="M77" s="16">
        <f t="shared" si="18"/>
      </c>
      <c r="N77" s="16">
        <f t="shared" si="15"/>
        <v>62.5</v>
      </c>
    </row>
    <row r="78" spans="1:14" ht="12.75">
      <c r="A78" s="1" t="s">
        <v>68</v>
      </c>
      <c r="B78" s="16">
        <f t="shared" si="18"/>
        <v>40</v>
      </c>
      <c r="C78" s="16">
        <f t="shared" si="18"/>
        <v>80</v>
      </c>
      <c r="D78" s="16">
        <f t="shared" si="18"/>
        <v>50</v>
      </c>
      <c r="E78" s="16">
        <f t="shared" si="18"/>
      </c>
      <c r="F78" s="16">
        <f t="shared" si="18"/>
      </c>
      <c r="G78" s="16">
        <f t="shared" si="18"/>
      </c>
      <c r="H78" s="16">
        <f t="shared" si="18"/>
      </c>
      <c r="I78" s="16">
        <f t="shared" si="18"/>
      </c>
      <c r="J78" s="16">
        <f t="shared" si="18"/>
      </c>
      <c r="K78" s="16">
        <f>IF(K$3&gt;0,K24/K$3*100,"")</f>
      </c>
      <c r="L78" s="16">
        <f t="shared" si="18"/>
      </c>
      <c r="M78" s="16">
        <f t="shared" si="18"/>
      </c>
      <c r="N78" s="16">
        <f t="shared" si="15"/>
        <v>56.25</v>
      </c>
    </row>
    <row r="79" spans="1:14" ht="12.75">
      <c r="A79" s="1" t="s">
        <v>115</v>
      </c>
      <c r="B79" s="16">
        <f aca="true" t="shared" si="19" ref="B79:M79">IF(B$3&gt;0,B25/B$3*100,"")</f>
        <v>40</v>
      </c>
      <c r="C79" s="16">
        <f t="shared" si="19"/>
        <v>80</v>
      </c>
      <c r="D79" s="16">
        <f t="shared" si="19"/>
        <v>50</v>
      </c>
      <c r="E79" s="16">
        <f t="shared" si="19"/>
      </c>
      <c r="F79" s="16">
        <f t="shared" si="19"/>
      </c>
      <c r="G79" s="16">
        <f t="shared" si="19"/>
      </c>
      <c r="H79" s="16">
        <f t="shared" si="19"/>
      </c>
      <c r="I79" s="16">
        <f t="shared" si="19"/>
      </c>
      <c r="J79" s="16">
        <f t="shared" si="19"/>
      </c>
      <c r="K79" s="16">
        <f t="shared" si="19"/>
      </c>
      <c r="L79" s="16">
        <f t="shared" si="19"/>
      </c>
      <c r="M79" s="16">
        <f t="shared" si="19"/>
      </c>
      <c r="N79" s="16">
        <f t="shared" si="15"/>
        <v>56.25</v>
      </c>
    </row>
    <row r="80" spans="1:14" ht="15">
      <c r="A80" s="5" t="s">
        <v>65</v>
      </c>
      <c r="B80" s="17"/>
      <c r="C80" s="17"/>
      <c r="D80" s="17"/>
      <c r="E80" s="17"/>
      <c r="F80" s="17"/>
      <c r="G80" s="17"/>
      <c r="H80" s="17"/>
      <c r="I80" s="17"/>
      <c r="J80" s="17"/>
      <c r="K80" s="17"/>
      <c r="L80" s="17"/>
      <c r="M80" s="17"/>
      <c r="N80" s="17"/>
    </row>
    <row r="81" spans="1:14" ht="12.75">
      <c r="A81" s="1" t="s">
        <v>6</v>
      </c>
      <c r="B81" s="16">
        <f aca="true" t="shared" si="20" ref="B81:M81">IF(B$3&gt;0,B27/B$3*100,"")</f>
        <v>80</v>
      </c>
      <c r="C81" s="16">
        <f t="shared" si="20"/>
        <v>80</v>
      </c>
      <c r="D81" s="16">
        <f t="shared" si="20"/>
        <v>83.33333333333334</v>
      </c>
      <c r="E81" s="16">
        <f t="shared" si="20"/>
      </c>
      <c r="F81" s="16">
        <f t="shared" si="20"/>
      </c>
      <c r="G81" s="16">
        <f t="shared" si="20"/>
      </c>
      <c r="H81" s="16">
        <f t="shared" si="20"/>
      </c>
      <c r="I81" s="16">
        <f t="shared" si="20"/>
      </c>
      <c r="J81" s="16">
        <f t="shared" si="20"/>
      </c>
      <c r="K81" s="16">
        <f t="shared" si="20"/>
      </c>
      <c r="L81" s="16">
        <f t="shared" si="20"/>
      </c>
      <c r="M81" s="16">
        <f t="shared" si="20"/>
      </c>
      <c r="N81" s="16">
        <f aca="true" t="shared" si="21" ref="N81:N86">IF(N$3&gt;0,N27/N$3*100,"NA")</f>
        <v>81.25</v>
      </c>
    </row>
    <row r="82" spans="1:14" ht="12.75">
      <c r="A82" s="1" t="s">
        <v>7</v>
      </c>
      <c r="B82" s="16">
        <f aca="true" t="shared" si="22" ref="B82:M82">IF(B$3&gt;0,B28/B$3*100,"")</f>
        <v>100</v>
      </c>
      <c r="C82" s="16">
        <f t="shared" si="22"/>
        <v>80</v>
      </c>
      <c r="D82" s="16">
        <f t="shared" si="22"/>
        <v>100</v>
      </c>
      <c r="E82" s="16">
        <f t="shared" si="22"/>
      </c>
      <c r="F82" s="16">
        <f t="shared" si="22"/>
      </c>
      <c r="G82" s="16">
        <f t="shared" si="22"/>
      </c>
      <c r="H82" s="16">
        <f t="shared" si="22"/>
      </c>
      <c r="I82" s="16">
        <f t="shared" si="22"/>
      </c>
      <c r="J82" s="16">
        <f t="shared" si="22"/>
      </c>
      <c r="K82" s="16">
        <f t="shared" si="22"/>
      </c>
      <c r="L82" s="16">
        <f t="shared" si="22"/>
      </c>
      <c r="M82" s="16">
        <f t="shared" si="22"/>
      </c>
      <c r="N82" s="16">
        <f t="shared" si="21"/>
        <v>93.75</v>
      </c>
    </row>
    <row r="83" spans="1:14" ht="12.75">
      <c r="A83" s="1" t="s">
        <v>8</v>
      </c>
      <c r="B83" s="16">
        <f aca="true" t="shared" si="23" ref="B83:M83">IF(B$3&gt;0,B29/B$3*100,"")</f>
        <v>100</v>
      </c>
      <c r="C83" s="16">
        <f t="shared" si="23"/>
        <v>80</v>
      </c>
      <c r="D83" s="16">
        <f t="shared" si="23"/>
        <v>100</v>
      </c>
      <c r="E83" s="16">
        <f t="shared" si="23"/>
      </c>
      <c r="F83" s="16">
        <f t="shared" si="23"/>
      </c>
      <c r="G83" s="16">
        <f t="shared" si="23"/>
      </c>
      <c r="H83" s="16">
        <f t="shared" si="23"/>
      </c>
      <c r="I83" s="16">
        <f t="shared" si="23"/>
      </c>
      <c r="J83" s="16">
        <f t="shared" si="23"/>
      </c>
      <c r="K83" s="16">
        <f t="shared" si="23"/>
      </c>
      <c r="L83" s="16">
        <f t="shared" si="23"/>
      </c>
      <c r="M83" s="16">
        <f t="shared" si="23"/>
      </c>
      <c r="N83" s="16">
        <f t="shared" si="21"/>
        <v>93.75</v>
      </c>
    </row>
    <row r="84" spans="1:14" ht="12.75">
      <c r="A84" s="1" t="s">
        <v>9</v>
      </c>
      <c r="B84" s="16">
        <f aca="true" t="shared" si="24" ref="B84:M84">IF(B$3&gt;0,B30/B$3*100,"")</f>
        <v>100</v>
      </c>
      <c r="C84" s="16">
        <f t="shared" si="24"/>
        <v>80</v>
      </c>
      <c r="D84" s="16">
        <f t="shared" si="24"/>
        <v>100</v>
      </c>
      <c r="E84" s="16">
        <f t="shared" si="24"/>
      </c>
      <c r="F84" s="16">
        <f t="shared" si="24"/>
      </c>
      <c r="G84" s="16">
        <f t="shared" si="24"/>
      </c>
      <c r="H84" s="16">
        <f t="shared" si="24"/>
      </c>
      <c r="I84" s="16">
        <f t="shared" si="24"/>
      </c>
      <c r="J84" s="16">
        <f t="shared" si="24"/>
      </c>
      <c r="K84" s="16">
        <f t="shared" si="24"/>
      </c>
      <c r="L84" s="16">
        <f t="shared" si="24"/>
      </c>
      <c r="M84" s="16">
        <f t="shared" si="24"/>
      </c>
      <c r="N84" s="16">
        <f t="shared" si="21"/>
        <v>93.75</v>
      </c>
    </row>
    <row r="85" spans="1:14" ht="12.75">
      <c r="A85" s="1" t="s">
        <v>68</v>
      </c>
      <c r="B85" s="16">
        <f>IF(B$3&gt;0,B31/B$3*100,"")</f>
        <v>80</v>
      </c>
      <c r="C85" s="16">
        <f aca="true" t="shared" si="25" ref="C85:L85">IF(C$3&gt;0,C31/C$3*100,"")</f>
        <v>80</v>
      </c>
      <c r="D85" s="16">
        <f t="shared" si="25"/>
        <v>100</v>
      </c>
      <c r="E85" s="16">
        <f t="shared" si="25"/>
      </c>
      <c r="F85" s="16">
        <f t="shared" si="25"/>
      </c>
      <c r="G85" s="16">
        <f t="shared" si="25"/>
      </c>
      <c r="H85" s="16">
        <f t="shared" si="25"/>
      </c>
      <c r="I85" s="16">
        <f t="shared" si="25"/>
      </c>
      <c r="J85" s="16">
        <f t="shared" si="25"/>
      </c>
      <c r="K85" s="16">
        <f t="shared" si="25"/>
      </c>
      <c r="L85" s="16">
        <f t="shared" si="25"/>
      </c>
      <c r="M85" s="16">
        <f>IF(M$3&gt;0,M31/M$3*100,"")</f>
      </c>
      <c r="N85" s="16">
        <f t="shared" si="21"/>
        <v>87.5</v>
      </c>
    </row>
    <row r="86" spans="1:14" ht="12.75">
      <c r="A86" s="1" t="s">
        <v>116</v>
      </c>
      <c r="B86" s="16">
        <f aca="true" t="shared" si="26" ref="B86:M86">IF(B$3&gt;0,B32/B$3*100,"")</f>
        <v>80</v>
      </c>
      <c r="C86" s="16">
        <f t="shared" si="26"/>
        <v>80</v>
      </c>
      <c r="D86" s="16">
        <f t="shared" si="26"/>
        <v>83.33333333333334</v>
      </c>
      <c r="E86" s="16">
        <f t="shared" si="26"/>
      </c>
      <c r="F86" s="16">
        <f t="shared" si="26"/>
      </c>
      <c r="G86" s="16">
        <f t="shared" si="26"/>
      </c>
      <c r="H86" s="16">
        <f t="shared" si="26"/>
      </c>
      <c r="I86" s="16">
        <f t="shared" si="26"/>
      </c>
      <c r="J86" s="16">
        <f t="shared" si="26"/>
      </c>
      <c r="K86" s="16">
        <f t="shared" si="26"/>
      </c>
      <c r="L86" s="16">
        <f t="shared" si="26"/>
      </c>
      <c r="M86" s="16">
        <f t="shared" si="26"/>
      </c>
      <c r="N86" s="16">
        <f t="shared" si="21"/>
        <v>81.25</v>
      </c>
    </row>
    <row r="87" spans="1:14" ht="15">
      <c r="A87" s="5" t="s">
        <v>10</v>
      </c>
      <c r="B87" s="17"/>
      <c r="C87" s="17"/>
      <c r="D87" s="17"/>
      <c r="E87" s="17"/>
      <c r="F87" s="17"/>
      <c r="G87" s="17"/>
      <c r="H87" s="17"/>
      <c r="I87" s="17"/>
      <c r="J87" s="17"/>
      <c r="K87" s="17"/>
      <c r="L87" s="17"/>
      <c r="M87" s="17"/>
      <c r="N87" s="17"/>
    </row>
    <row r="88" spans="1:14" ht="12.75">
      <c r="A88" s="1" t="s">
        <v>11</v>
      </c>
      <c r="B88" s="16">
        <f aca="true" t="shared" si="27" ref="B88:M88">IF(B$3&gt;0,B34/B$3*100,"")</f>
        <v>20</v>
      </c>
      <c r="C88" s="16">
        <f t="shared" si="27"/>
        <v>0</v>
      </c>
      <c r="D88" s="16">
        <f t="shared" si="27"/>
        <v>0</v>
      </c>
      <c r="E88" s="16">
        <f t="shared" si="27"/>
      </c>
      <c r="F88" s="16">
        <f t="shared" si="27"/>
      </c>
      <c r="G88" s="16">
        <f t="shared" si="27"/>
      </c>
      <c r="H88" s="16">
        <f t="shared" si="27"/>
      </c>
      <c r="I88" s="16">
        <f t="shared" si="27"/>
      </c>
      <c r="J88" s="16">
        <f t="shared" si="27"/>
      </c>
      <c r="K88" s="16">
        <f t="shared" si="27"/>
      </c>
      <c r="L88" s="16">
        <f t="shared" si="27"/>
      </c>
      <c r="M88" s="16">
        <f t="shared" si="27"/>
      </c>
      <c r="N88" s="16">
        <f>IF(N$3&gt;0,N34/N$3*100,"NA")</f>
        <v>6.25</v>
      </c>
    </row>
    <row r="89" spans="1:14" ht="12.75">
      <c r="A89" s="1" t="s">
        <v>12</v>
      </c>
      <c r="B89" s="16">
        <f aca="true" t="shared" si="28" ref="B89:M89">IF(B$3&gt;0,B35/B$3*100,"")</f>
        <v>20</v>
      </c>
      <c r="C89" s="16">
        <f t="shared" si="28"/>
        <v>0</v>
      </c>
      <c r="D89" s="16">
        <f t="shared" si="28"/>
        <v>16.666666666666664</v>
      </c>
      <c r="E89" s="16">
        <f t="shared" si="28"/>
      </c>
      <c r="F89" s="16">
        <f t="shared" si="28"/>
      </c>
      <c r="G89" s="16">
        <f t="shared" si="28"/>
      </c>
      <c r="H89" s="16">
        <f t="shared" si="28"/>
      </c>
      <c r="I89" s="16">
        <f t="shared" si="28"/>
      </c>
      <c r="J89" s="16">
        <f t="shared" si="28"/>
      </c>
      <c r="K89" s="16">
        <f t="shared" si="28"/>
      </c>
      <c r="L89" s="16">
        <f t="shared" si="28"/>
      </c>
      <c r="M89" s="16">
        <f t="shared" si="28"/>
      </c>
      <c r="N89" s="16">
        <f>IF(N$3&gt;0,N35/N$3*100,"NA")</f>
        <v>12.5</v>
      </c>
    </row>
    <row r="90" spans="1:14" ht="12.75">
      <c r="A90" s="1" t="s">
        <v>19</v>
      </c>
      <c r="B90" s="16">
        <f aca="true" t="shared" si="29" ref="B90:M90">IF(B$3&gt;0,B36/B$3*100,"")</f>
        <v>0</v>
      </c>
      <c r="C90" s="16">
        <f t="shared" si="29"/>
        <v>0</v>
      </c>
      <c r="D90" s="16">
        <f t="shared" si="29"/>
        <v>0</v>
      </c>
      <c r="E90" s="16">
        <f t="shared" si="29"/>
      </c>
      <c r="F90" s="16">
        <f t="shared" si="29"/>
      </c>
      <c r="G90" s="16">
        <f t="shared" si="29"/>
      </c>
      <c r="H90" s="16">
        <f t="shared" si="29"/>
      </c>
      <c r="I90" s="16">
        <f t="shared" si="29"/>
      </c>
      <c r="J90" s="16">
        <f t="shared" si="29"/>
      </c>
      <c r="K90" s="16">
        <f t="shared" si="29"/>
      </c>
      <c r="L90" s="16">
        <f t="shared" si="29"/>
      </c>
      <c r="M90" s="16">
        <f t="shared" si="29"/>
      </c>
      <c r="N90" s="16">
        <f>IF(N$3&gt;0,N36/N$3*100,"NA")</f>
        <v>0</v>
      </c>
    </row>
    <row r="91" spans="1:14" ht="12.75">
      <c r="A91" s="52" t="s">
        <v>125</v>
      </c>
      <c r="B91" s="16">
        <f aca="true" t="shared" si="30" ref="B91:M91">IF(B$3&gt;0,B37/B$3*100,"")</f>
        <v>0</v>
      </c>
      <c r="C91" s="16">
        <f t="shared" si="30"/>
        <v>0</v>
      </c>
      <c r="D91" s="16">
        <f t="shared" si="30"/>
        <v>16.666666666666664</v>
      </c>
      <c r="E91" s="16">
        <f t="shared" si="30"/>
      </c>
      <c r="F91" s="16">
        <f t="shared" si="30"/>
      </c>
      <c r="G91" s="16">
        <f t="shared" si="30"/>
      </c>
      <c r="H91" s="16">
        <f t="shared" si="30"/>
      </c>
      <c r="I91" s="16">
        <f t="shared" si="30"/>
      </c>
      <c r="J91" s="16">
        <f t="shared" si="30"/>
      </c>
      <c r="K91" s="16">
        <f t="shared" si="30"/>
      </c>
      <c r="L91" s="16">
        <f t="shared" si="30"/>
      </c>
      <c r="M91" s="16">
        <f t="shared" si="30"/>
      </c>
      <c r="N91" s="16">
        <f>IF(N$3&gt;0,N37/N$3*100,"NA")</f>
        <v>6.25</v>
      </c>
    </row>
    <row r="92" spans="1:14" ht="15">
      <c r="A92" s="5" t="s">
        <v>63</v>
      </c>
      <c r="B92" s="17"/>
      <c r="C92" s="17"/>
      <c r="D92" s="17"/>
      <c r="E92" s="17"/>
      <c r="F92" s="17"/>
      <c r="G92" s="17"/>
      <c r="H92" s="17"/>
      <c r="I92" s="17"/>
      <c r="J92" s="17"/>
      <c r="K92" s="17"/>
      <c r="L92" s="17"/>
      <c r="M92" s="17"/>
      <c r="N92" s="17"/>
    </row>
    <row r="93" spans="1:14" ht="12.75">
      <c r="A93" t="str">
        <f>IF('Hospital Information'!C17="","",'Hospital Information'!C17)</f>
        <v>RBC</v>
      </c>
      <c r="B93" s="16">
        <f>IF(B$3&gt;0,B39/B$3*100,"")</f>
        <v>60</v>
      </c>
      <c r="C93" s="16">
        <f aca="true" t="shared" si="31" ref="C93:M93">IF(C$3&gt;0,C39/C$3*100,"")</f>
        <v>0</v>
      </c>
      <c r="D93" s="16">
        <f t="shared" si="31"/>
        <v>66.66666666666666</v>
      </c>
      <c r="E93" s="16">
        <f t="shared" si="31"/>
      </c>
      <c r="F93" s="16">
        <f t="shared" si="31"/>
      </c>
      <c r="G93" s="16">
        <f t="shared" si="31"/>
      </c>
      <c r="H93" s="16">
        <f t="shared" si="31"/>
      </c>
      <c r="I93" s="16">
        <f t="shared" si="31"/>
      </c>
      <c r="J93" s="16">
        <f t="shared" si="31"/>
      </c>
      <c r="K93" s="16">
        <f t="shared" si="31"/>
      </c>
      <c r="L93" s="16">
        <f t="shared" si="31"/>
      </c>
      <c r="M93" s="16">
        <f t="shared" si="31"/>
      </c>
      <c r="N93" s="16">
        <f>IF(N$3&gt;0,N39/N$3*100,"NA")</f>
        <v>43.75</v>
      </c>
    </row>
    <row r="94" spans="1:14" ht="12.75">
      <c r="A94" t="str">
        <f>IF('Hospital Information'!C18="","",'Hospital Information'!C18)</f>
        <v>Platelets </v>
      </c>
      <c r="B94" s="16">
        <f aca="true" t="shared" si="32" ref="B94:M94">IF(B$3&gt;0,B40/B$3*100,"")</f>
        <v>20</v>
      </c>
      <c r="C94" s="16">
        <f t="shared" si="32"/>
        <v>60</v>
      </c>
      <c r="D94" s="16">
        <f t="shared" si="32"/>
        <v>33.33333333333333</v>
      </c>
      <c r="E94" s="16">
        <f t="shared" si="32"/>
      </c>
      <c r="F94" s="16">
        <f t="shared" si="32"/>
      </c>
      <c r="G94" s="16">
        <f t="shared" si="32"/>
      </c>
      <c r="H94" s="16">
        <f t="shared" si="32"/>
      </c>
      <c r="I94" s="16">
        <f t="shared" si="32"/>
      </c>
      <c r="J94" s="16">
        <f t="shared" si="32"/>
      </c>
      <c r="K94" s="16">
        <f t="shared" si="32"/>
      </c>
      <c r="L94" s="16">
        <f t="shared" si="32"/>
      </c>
      <c r="M94" s="16">
        <f t="shared" si="32"/>
      </c>
      <c r="N94" s="16">
        <f>IF(N$3&gt;0,N40/N$3*100,"NA")</f>
        <v>37.5</v>
      </c>
    </row>
    <row r="95" spans="1:14" ht="12.75">
      <c r="A95" t="str">
        <f>IF('Hospital Information'!C19="","",'Hospital Information'!C19)</f>
        <v>FFP</v>
      </c>
      <c r="B95" s="16">
        <f aca="true" t="shared" si="33" ref="B95:M95">IF(B$3&gt;0,B41/B$3*100,"")</f>
        <v>20</v>
      </c>
      <c r="C95" s="16">
        <f t="shared" si="33"/>
        <v>40</v>
      </c>
      <c r="D95" s="16">
        <f t="shared" si="33"/>
        <v>0</v>
      </c>
      <c r="E95" s="16">
        <f t="shared" si="33"/>
      </c>
      <c r="F95" s="16">
        <f t="shared" si="33"/>
      </c>
      <c r="G95" s="16">
        <f t="shared" si="33"/>
      </c>
      <c r="H95" s="16">
        <f t="shared" si="33"/>
      </c>
      <c r="I95" s="16">
        <f t="shared" si="33"/>
      </c>
      <c r="J95" s="16">
        <f t="shared" si="33"/>
      </c>
      <c r="K95" s="16">
        <f t="shared" si="33"/>
      </c>
      <c r="L95" s="16">
        <f t="shared" si="33"/>
      </c>
      <c r="M95" s="16">
        <f t="shared" si="33"/>
      </c>
      <c r="N95" s="16">
        <f>IF(N$3&gt;0,N41/N$3*100,"NA")</f>
        <v>18.75</v>
      </c>
    </row>
    <row r="96" spans="1:14" ht="12.75">
      <c r="A96">
        <f>IF('Hospital Information'!C20="","",'Hospital Information'!C20)</f>
      </c>
      <c r="B96" s="16">
        <f aca="true" t="shared" si="34" ref="B96:M96">IF(B$3&gt;0,B42/B$3*100,"")</f>
        <v>0</v>
      </c>
      <c r="C96" s="16">
        <f t="shared" si="34"/>
        <v>0</v>
      </c>
      <c r="D96" s="16">
        <f t="shared" si="34"/>
        <v>0</v>
      </c>
      <c r="E96" s="16">
        <f t="shared" si="34"/>
      </c>
      <c r="F96" s="16">
        <f t="shared" si="34"/>
      </c>
      <c r="G96" s="16">
        <f t="shared" si="34"/>
      </c>
      <c r="H96" s="16">
        <f t="shared" si="34"/>
      </c>
      <c r="I96" s="16">
        <f t="shared" si="34"/>
      </c>
      <c r="J96" s="16">
        <f t="shared" si="34"/>
      </c>
      <c r="K96" s="16">
        <f t="shared" si="34"/>
      </c>
      <c r="L96" s="16">
        <f t="shared" si="34"/>
      </c>
      <c r="M96" s="16">
        <f t="shared" si="34"/>
      </c>
      <c r="N96" s="16">
        <f>IF(N$3&gt;0,N42/N$3*100,"NA")</f>
        <v>0</v>
      </c>
    </row>
    <row r="97" spans="1:14" ht="12.75">
      <c r="A97">
        <f>IF('Hospital Information'!C21="","",'Hospital Information'!C21)</f>
      </c>
      <c r="B97" s="16">
        <f>IF(B$3&gt;0,B43/B$3*100,"")</f>
        <v>0</v>
      </c>
      <c r="C97" s="16">
        <f aca="true" t="shared" si="35" ref="C97:M97">IF(C$3&gt;0,C43/C$3*100,"")</f>
        <v>0</v>
      </c>
      <c r="D97" s="16">
        <f t="shared" si="35"/>
        <v>0</v>
      </c>
      <c r="E97" s="16">
        <f t="shared" si="35"/>
      </c>
      <c r="F97" s="16">
        <f t="shared" si="35"/>
      </c>
      <c r="G97" s="16">
        <f t="shared" si="35"/>
      </c>
      <c r="H97" s="16">
        <f t="shared" si="35"/>
      </c>
      <c r="I97" s="16">
        <f t="shared" si="35"/>
      </c>
      <c r="J97" s="16">
        <f t="shared" si="35"/>
      </c>
      <c r="K97" s="16">
        <f t="shared" si="35"/>
      </c>
      <c r="L97" s="16">
        <f t="shared" si="35"/>
      </c>
      <c r="M97" s="16">
        <f t="shared" si="35"/>
      </c>
      <c r="N97" s="16">
        <f>IF(N$3&gt;0,N43/N$3*100,"NA")</f>
        <v>0</v>
      </c>
    </row>
    <row r="98" spans="1:14" ht="15">
      <c r="A98" s="5" t="s">
        <v>46</v>
      </c>
      <c r="B98" s="17"/>
      <c r="C98" s="17"/>
      <c r="D98" s="17"/>
      <c r="E98" s="17"/>
      <c r="F98" s="17"/>
      <c r="G98" s="17"/>
      <c r="H98" s="17"/>
      <c r="I98" s="17"/>
      <c r="J98" s="17"/>
      <c r="K98" s="17"/>
      <c r="L98" s="17"/>
      <c r="M98" s="17"/>
      <c r="N98" s="17"/>
    </row>
    <row r="99" spans="1:14" ht="12.75">
      <c r="A99" t="str">
        <f>IF('Hospital Information'!C9="","",'Hospital Information'!C9)</f>
        <v>ICU</v>
      </c>
      <c r="B99" s="16">
        <f>IF(B$3&gt;0,B45/B$3*100,"")</f>
        <v>60</v>
      </c>
      <c r="C99" s="16">
        <f aca="true" t="shared" si="36" ref="C99:M99">IF(C$3&gt;0,C45/C$3*100,"")</f>
        <v>20</v>
      </c>
      <c r="D99" s="16">
        <f t="shared" si="36"/>
        <v>0</v>
      </c>
      <c r="E99" s="16">
        <f t="shared" si="36"/>
      </c>
      <c r="F99" s="16">
        <f t="shared" si="36"/>
      </c>
      <c r="G99" s="16">
        <f t="shared" si="36"/>
      </c>
      <c r="H99" s="16">
        <f t="shared" si="36"/>
      </c>
      <c r="I99" s="16">
        <f t="shared" si="36"/>
      </c>
      <c r="J99" s="16">
        <f t="shared" si="36"/>
      </c>
      <c r="K99" s="16">
        <f t="shared" si="36"/>
      </c>
      <c r="L99" s="16">
        <f t="shared" si="36"/>
      </c>
      <c r="M99" s="16">
        <f t="shared" si="36"/>
      </c>
      <c r="N99" s="16">
        <f aca="true" t="shared" si="37" ref="N99:N105">IF(N$3&gt;0,N45/N$3*100,"NA")</f>
        <v>25</v>
      </c>
    </row>
    <row r="100" spans="1:14" ht="12.75">
      <c r="A100" t="str">
        <f>IF('Hospital Information'!C10="","",'Hospital Information'!C10)</f>
        <v>ED</v>
      </c>
      <c r="B100" s="16">
        <f aca="true" t="shared" si="38" ref="B100:M100">IF(B$3&gt;0,B46/B$3*100,"")</f>
        <v>0</v>
      </c>
      <c r="C100" s="16">
        <f t="shared" si="38"/>
        <v>20</v>
      </c>
      <c r="D100" s="16">
        <f t="shared" si="38"/>
        <v>0</v>
      </c>
      <c r="E100" s="16">
        <f t="shared" si="38"/>
      </c>
      <c r="F100" s="16">
        <f t="shared" si="38"/>
      </c>
      <c r="G100" s="16">
        <f t="shared" si="38"/>
      </c>
      <c r="H100" s="16">
        <f t="shared" si="38"/>
      </c>
      <c r="I100" s="16">
        <f t="shared" si="38"/>
      </c>
      <c r="J100" s="16">
        <f t="shared" si="38"/>
      </c>
      <c r="K100" s="16">
        <f t="shared" si="38"/>
      </c>
      <c r="L100" s="16">
        <f t="shared" si="38"/>
      </c>
      <c r="M100" s="16">
        <f t="shared" si="38"/>
      </c>
      <c r="N100" s="16">
        <f t="shared" si="37"/>
        <v>6.25</v>
      </c>
    </row>
    <row r="101" spans="1:14" ht="12.75">
      <c r="A101" t="str">
        <f>IF('Hospital Information'!C11="","",'Hospital Information'!C11)</f>
        <v>DPU</v>
      </c>
      <c r="B101" s="16">
        <f aca="true" t="shared" si="39" ref="B101:M101">IF(B$3&gt;0,B47/B$3*100,"")</f>
        <v>20</v>
      </c>
      <c r="C101" s="16">
        <f t="shared" si="39"/>
        <v>20</v>
      </c>
      <c r="D101" s="16">
        <f t="shared" si="39"/>
        <v>33.33333333333333</v>
      </c>
      <c r="E101" s="16">
        <f t="shared" si="39"/>
      </c>
      <c r="F101" s="16">
        <f t="shared" si="39"/>
      </c>
      <c r="G101" s="16">
        <f t="shared" si="39"/>
      </c>
      <c r="H101" s="16">
        <f t="shared" si="39"/>
      </c>
      <c r="I101" s="16">
        <f t="shared" si="39"/>
      </c>
      <c r="J101" s="16">
        <f t="shared" si="39"/>
      </c>
      <c r="K101" s="16">
        <f t="shared" si="39"/>
      </c>
      <c r="L101" s="16">
        <f t="shared" si="39"/>
      </c>
      <c r="M101" s="16">
        <f t="shared" si="39"/>
      </c>
      <c r="N101" s="16">
        <f t="shared" si="37"/>
        <v>25</v>
      </c>
    </row>
    <row r="102" spans="1:14" ht="12.75">
      <c r="A102" t="str">
        <f>IF('Hospital Information'!C12="","",'Hospital Information'!C12)</f>
        <v>Surgical ward</v>
      </c>
      <c r="B102" s="16">
        <f aca="true" t="shared" si="40" ref="B102:M102">IF(B$3&gt;0,B48/B$3*100,"")</f>
        <v>20</v>
      </c>
      <c r="C102" s="16">
        <f t="shared" si="40"/>
        <v>0</v>
      </c>
      <c r="D102" s="16">
        <f t="shared" si="40"/>
        <v>50</v>
      </c>
      <c r="E102" s="16">
        <f t="shared" si="40"/>
      </c>
      <c r="F102" s="16">
        <f t="shared" si="40"/>
      </c>
      <c r="G102" s="16">
        <f t="shared" si="40"/>
      </c>
      <c r="H102" s="16">
        <f t="shared" si="40"/>
      </c>
      <c r="I102" s="16">
        <f t="shared" si="40"/>
      </c>
      <c r="J102" s="16">
        <f t="shared" si="40"/>
      </c>
      <c r="K102" s="16">
        <f t="shared" si="40"/>
      </c>
      <c r="L102" s="16">
        <f t="shared" si="40"/>
      </c>
      <c r="M102" s="16">
        <f t="shared" si="40"/>
      </c>
      <c r="N102" s="16">
        <f t="shared" si="37"/>
        <v>25</v>
      </c>
    </row>
    <row r="103" spans="1:14" ht="12.75">
      <c r="A103" t="str">
        <f>IF('Hospital Information'!C13="","",'Hospital Information'!C13)</f>
        <v>Medical ward</v>
      </c>
      <c r="B103" s="16">
        <f aca="true" t="shared" si="41" ref="B103:M103">IF(B$3&gt;0,B49/B$3*100,"")</f>
        <v>0</v>
      </c>
      <c r="C103" s="16">
        <f t="shared" si="41"/>
        <v>40</v>
      </c>
      <c r="D103" s="16">
        <f t="shared" si="41"/>
        <v>16.666666666666664</v>
      </c>
      <c r="E103" s="16">
        <f t="shared" si="41"/>
      </c>
      <c r="F103" s="16">
        <f t="shared" si="41"/>
      </c>
      <c r="G103" s="16">
        <f t="shared" si="41"/>
      </c>
      <c r="H103" s="16">
        <f t="shared" si="41"/>
      </c>
      <c r="I103" s="16">
        <f t="shared" si="41"/>
      </c>
      <c r="J103" s="16">
        <f t="shared" si="41"/>
      </c>
      <c r="K103" s="16">
        <f t="shared" si="41"/>
      </c>
      <c r="L103" s="16">
        <f t="shared" si="41"/>
      </c>
      <c r="M103" s="16">
        <f t="shared" si="41"/>
      </c>
      <c r="N103" s="16">
        <f t="shared" si="37"/>
        <v>18.75</v>
      </c>
    </row>
    <row r="104" spans="1:14" ht="12.75">
      <c r="A104">
        <f>IF('Hospital Information'!C14="","",'Hospital Information'!C14)</f>
      </c>
      <c r="B104" s="16">
        <f aca="true" t="shared" si="42" ref="B104:M105">IF(B$3&gt;0,B50/B$3*100,"")</f>
        <v>0</v>
      </c>
      <c r="C104" s="16">
        <f t="shared" si="42"/>
        <v>0</v>
      </c>
      <c r="D104" s="16">
        <f t="shared" si="42"/>
        <v>0</v>
      </c>
      <c r="E104" s="16">
        <f t="shared" si="42"/>
      </c>
      <c r="F104" s="16">
        <f t="shared" si="42"/>
      </c>
      <c r="G104" s="16">
        <f t="shared" si="42"/>
      </c>
      <c r="H104" s="16">
        <f t="shared" si="42"/>
      </c>
      <c r="I104" s="16">
        <f t="shared" si="42"/>
      </c>
      <c r="J104" s="16">
        <f t="shared" si="42"/>
      </c>
      <c r="K104" s="16">
        <f t="shared" si="42"/>
      </c>
      <c r="L104" s="16">
        <f t="shared" si="42"/>
      </c>
      <c r="M104" s="16">
        <f t="shared" si="42"/>
      </c>
      <c r="N104" s="16">
        <f t="shared" si="37"/>
        <v>0</v>
      </c>
    </row>
    <row r="105" spans="1:14" ht="12.75">
      <c r="A105">
        <f>IF('Hospital Information'!C15="","",'Hospital Information'!C15)</f>
      </c>
      <c r="B105" s="16">
        <f t="shared" si="42"/>
        <v>0</v>
      </c>
      <c r="C105" s="16">
        <f t="shared" si="42"/>
        <v>0</v>
      </c>
      <c r="D105" s="16">
        <f t="shared" si="42"/>
        <v>0</v>
      </c>
      <c r="E105" s="16">
        <f t="shared" si="42"/>
      </c>
      <c r="F105" s="16">
        <f t="shared" si="42"/>
      </c>
      <c r="G105" s="16">
        <f t="shared" si="42"/>
      </c>
      <c r="H105" s="16">
        <f t="shared" si="42"/>
      </c>
      <c r="I105" s="16">
        <f t="shared" si="42"/>
      </c>
      <c r="J105" s="16">
        <f t="shared" si="42"/>
      </c>
      <c r="K105" s="16">
        <f t="shared" si="42"/>
      </c>
      <c r="L105" s="16">
        <f t="shared" si="42"/>
      </c>
      <c r="M105" s="16">
        <f t="shared" si="42"/>
      </c>
      <c r="N105" s="16">
        <f t="shared" si="37"/>
        <v>0</v>
      </c>
    </row>
    <row r="106" spans="1:14" ht="15">
      <c r="A106" s="5" t="s">
        <v>47</v>
      </c>
      <c r="B106" s="17"/>
      <c r="C106" s="17"/>
      <c r="D106" s="17"/>
      <c r="E106" s="17"/>
      <c r="F106" s="17"/>
      <c r="G106" s="17"/>
      <c r="H106" s="17"/>
      <c r="I106" s="17"/>
      <c r="J106" s="17"/>
      <c r="K106" s="17"/>
      <c r="L106" s="17"/>
      <c r="M106" s="17"/>
      <c r="N106" s="17"/>
    </row>
    <row r="107" spans="1:14" ht="12.75">
      <c r="A107" t="s">
        <v>48</v>
      </c>
      <c r="B107" s="16">
        <f aca="true" t="shared" si="43" ref="B107:N107">IF(B$3&gt;0,B53/B$3*100,"")</f>
        <v>0</v>
      </c>
      <c r="C107" s="16">
        <f t="shared" si="43"/>
        <v>20</v>
      </c>
      <c r="D107" s="16">
        <f t="shared" si="43"/>
        <v>0</v>
      </c>
      <c r="E107" s="16">
        <f t="shared" si="43"/>
      </c>
      <c r="F107" s="16">
        <f t="shared" si="43"/>
      </c>
      <c r="G107" s="16">
        <f t="shared" si="43"/>
      </c>
      <c r="H107" s="16">
        <f t="shared" si="43"/>
      </c>
      <c r="I107" s="16">
        <f t="shared" si="43"/>
      </c>
      <c r="J107" s="16">
        <f t="shared" si="43"/>
      </c>
      <c r="K107" s="16">
        <f t="shared" si="43"/>
      </c>
      <c r="L107" s="16">
        <f t="shared" si="43"/>
      </c>
      <c r="M107" s="16">
        <f t="shared" si="43"/>
      </c>
      <c r="N107" s="16">
        <f t="shared" si="43"/>
        <v>6.25</v>
      </c>
    </row>
    <row r="108" spans="1:14" ht="12.75">
      <c r="A108" t="s">
        <v>49</v>
      </c>
      <c r="B108" s="16">
        <f aca="true" t="shared" si="44" ref="B108:N108">IF(B$3&gt;0,B54/B$3*100,"")</f>
        <v>40</v>
      </c>
      <c r="C108" s="16">
        <f t="shared" si="44"/>
        <v>40</v>
      </c>
      <c r="D108" s="16">
        <f t="shared" si="44"/>
        <v>0</v>
      </c>
      <c r="E108" s="16">
        <f t="shared" si="44"/>
      </c>
      <c r="F108" s="16">
        <f t="shared" si="44"/>
      </c>
      <c r="G108" s="16">
        <f t="shared" si="44"/>
      </c>
      <c r="H108" s="16">
        <f t="shared" si="44"/>
      </c>
      <c r="I108" s="16">
        <f t="shared" si="44"/>
      </c>
      <c r="J108" s="16">
        <f t="shared" si="44"/>
      </c>
      <c r="K108" s="16">
        <f t="shared" si="44"/>
      </c>
      <c r="L108" s="16">
        <f t="shared" si="44"/>
      </c>
      <c r="M108" s="16">
        <f t="shared" si="44"/>
      </c>
      <c r="N108" s="16">
        <f t="shared" si="44"/>
        <v>25</v>
      </c>
    </row>
    <row r="109" spans="1:14" ht="12.75">
      <c r="A109" t="s">
        <v>50</v>
      </c>
      <c r="B109" s="16">
        <f>IF(B$3&gt;0,100-(B107+B108),"")</f>
        <v>60</v>
      </c>
      <c r="C109" s="16">
        <f aca="true" t="shared" si="45" ref="C109:M109">IF(C$3&gt;0,100-(C107+C108),"")</f>
        <v>40</v>
      </c>
      <c r="D109" s="16">
        <f t="shared" si="45"/>
        <v>100</v>
      </c>
      <c r="E109" s="16">
        <f t="shared" si="45"/>
      </c>
      <c r="F109" s="16">
        <f t="shared" si="45"/>
      </c>
      <c r="G109" s="16">
        <f t="shared" si="45"/>
      </c>
      <c r="H109" s="16">
        <f t="shared" si="45"/>
      </c>
      <c r="I109" s="16">
        <f t="shared" si="45"/>
      </c>
      <c r="J109" s="16">
        <f t="shared" si="45"/>
      </c>
      <c r="K109" s="16">
        <f t="shared" si="45"/>
      </c>
      <c r="L109" s="16">
        <f t="shared" si="45"/>
      </c>
      <c r="M109" s="16">
        <f t="shared" si="45"/>
      </c>
      <c r="N109" s="16">
        <f>100-(N107+N108)</f>
        <v>68.75</v>
      </c>
    </row>
    <row r="111" spans="1:14" ht="15">
      <c r="A111" s="5" t="s">
        <v>105</v>
      </c>
      <c r="B111" s="17"/>
      <c r="C111" s="17"/>
      <c r="D111" s="17"/>
      <c r="E111" s="17"/>
      <c r="F111" s="17"/>
      <c r="G111" s="17"/>
      <c r="H111" s="17"/>
      <c r="I111" s="17"/>
      <c r="J111" s="17"/>
      <c r="K111" s="17"/>
      <c r="L111" s="17"/>
      <c r="M111" s="17"/>
      <c r="N111" s="17"/>
    </row>
    <row r="112" spans="1:13" ht="12.75">
      <c r="A112" t="str">
        <f>IF('Hospital Information'!C9="","",'Hospital Information'!C9)</f>
        <v>ICU</v>
      </c>
      <c r="B112">
        <f>IF(B45=0,"",SUMPRODUCT(('Data Entry'!$39:$39=B$2)*('Data Entry'!$44:$44="Y")*('Data Entry'!$4:$4=$A112))/B45*100)</f>
        <v>33.33333333333333</v>
      </c>
      <c r="C112">
        <f>IF(C45=0,"",SUMPRODUCT(('Data Entry'!$39:$39=C$2)*('Data Entry'!$44:$44="Y")*('Data Entry'!$4:$4=$A112))/C45*100)</f>
        <v>0</v>
      </c>
      <c r="D112">
        <f>IF(D45=0,"",SUMPRODUCT(('Data Entry'!$39:$39=D$2)*('Data Entry'!$44:$44="Y")*('Data Entry'!$4:$4=$A112))/D45*100)</f>
      </c>
      <c r="E112">
        <f>IF(E45=0,"",SUMPRODUCT(('Data Entry'!$39:$39=E$2)*('Data Entry'!$44:$44="Y")*('Data Entry'!$4:$4=$A112))/E45*100)</f>
      </c>
      <c r="F112">
        <f>IF(F45=0,"",SUMPRODUCT(('Data Entry'!$39:$39=F$2)*('Data Entry'!$44:$44="Y")*('Data Entry'!$4:$4=$A112))/F45*100)</f>
      </c>
      <c r="G112">
        <f>IF(G45=0,"",SUMPRODUCT(('Data Entry'!$39:$39=G$2)*('Data Entry'!$44:$44="Y")*('Data Entry'!$4:$4=$A112))/G45*100)</f>
      </c>
      <c r="H112">
        <f>IF(H45=0,"",SUMPRODUCT(('Data Entry'!$39:$39=H$2)*('Data Entry'!$44:$44="Y")*('Data Entry'!$4:$4=$A112))/H45*100)</f>
      </c>
      <c r="I112">
        <f>IF(I45=0,"",SUMPRODUCT(('Data Entry'!$39:$39=I$2)*('Data Entry'!$44:$44="Y")*('Data Entry'!$4:$4=$A112))/I45*100)</f>
      </c>
      <c r="J112">
        <f>IF(J45=0,"",SUMPRODUCT(('Data Entry'!$39:$39=J$2)*('Data Entry'!$44:$44="Y")*('Data Entry'!$4:$4=$A112))/J45*100)</f>
      </c>
      <c r="K112">
        <f>IF(K45=0,"",SUMPRODUCT(('Data Entry'!$39:$39=K$2)*('Data Entry'!$44:$44="Y")*('Data Entry'!$4:$4=$A112))/K45*100)</f>
      </c>
      <c r="L112">
        <f>IF(L45=0,"",SUMPRODUCT(('Data Entry'!$39:$39=L$2)*('Data Entry'!$44:$44="Y")*('Data Entry'!$4:$4=$A112))/L45*100)</f>
      </c>
      <c r="M112">
        <f>IF(M45=0,"",SUMPRODUCT(('Data Entry'!$39:$39=M$2)*('Data Entry'!$44:$44="Y")*('Data Entry'!$4:$4=$A112))/M45*100)</f>
      </c>
    </row>
    <row r="113" spans="1:13" ht="12.75">
      <c r="A113" t="str">
        <f>IF('Hospital Information'!C10="","",'Hospital Information'!C10)</f>
        <v>ED</v>
      </c>
      <c r="B113">
        <f>IF(B46=0,"",SUMPRODUCT(('Data Entry'!$39:$39=B$2)*('Data Entry'!$44:$44="Y")*('Data Entry'!$4:$4=$A113))/B46*100)</f>
      </c>
      <c r="C113">
        <f>IF(C46=0,"",SUMPRODUCT(('Data Entry'!$39:$39=C$2)*('Data Entry'!$44:$44="Y")*('Data Entry'!$4:$4=$A113))/C46*100)</f>
        <v>0</v>
      </c>
      <c r="D113">
        <f>IF(D46=0,"",SUMPRODUCT(('Data Entry'!$39:$39=D$2)*('Data Entry'!$44:$44="Y")*('Data Entry'!$4:$4=$A113))/D46*100)</f>
      </c>
      <c r="E113">
        <f>IF(E46=0,"",SUMPRODUCT(('Data Entry'!$39:$39=E$2)*('Data Entry'!$44:$44="Y")*('Data Entry'!$4:$4=$A113))/E46*100)</f>
      </c>
      <c r="F113">
        <f>IF(F46=0,"",SUMPRODUCT(('Data Entry'!$39:$39=F$2)*('Data Entry'!$44:$44="Y")*('Data Entry'!$4:$4=$A113))/F46*100)</f>
      </c>
      <c r="G113">
        <f>IF(G46=0,"",SUMPRODUCT(('Data Entry'!$39:$39=G$2)*('Data Entry'!$44:$44="Y")*('Data Entry'!$4:$4=$A113))/G46*100)</f>
      </c>
      <c r="H113">
        <f>IF(H46=0,"",SUMPRODUCT(('Data Entry'!$39:$39=H$2)*('Data Entry'!$44:$44="Y")*('Data Entry'!$4:$4=$A113))/H46*100)</f>
      </c>
      <c r="I113">
        <f>IF(I46=0,"",SUMPRODUCT(('Data Entry'!$39:$39=I$2)*('Data Entry'!$44:$44="Y")*('Data Entry'!$4:$4=$A113))/I46*100)</f>
      </c>
      <c r="J113">
        <f>IF(J46=0,"",SUMPRODUCT(('Data Entry'!$39:$39=J$2)*('Data Entry'!$44:$44="Y")*('Data Entry'!$4:$4=$A113))/J46*100)</f>
      </c>
      <c r="K113">
        <f>IF(K46=0,"",SUMPRODUCT(('Data Entry'!$39:$39=K$2)*('Data Entry'!$44:$44="Y")*('Data Entry'!$4:$4=$A113))/K46*100)</f>
      </c>
      <c r="L113">
        <f>IF(L46=0,"",SUMPRODUCT(('Data Entry'!$39:$39=L$2)*('Data Entry'!$44:$44="Y")*('Data Entry'!$4:$4=$A113))/L46*100)</f>
      </c>
      <c r="M113">
        <f>IF(M46=0,"",SUMPRODUCT(('Data Entry'!$39:$39=M$2)*('Data Entry'!$44:$44="Y")*('Data Entry'!$4:$4=$A113))/M46*100)</f>
      </c>
    </row>
    <row r="114" spans="1:13" ht="12.75">
      <c r="A114" t="str">
        <f>IF('Hospital Information'!C11="","",'Hospital Information'!C11)</f>
        <v>DPU</v>
      </c>
      <c r="B114">
        <f>IF(B47=0,"",SUMPRODUCT(('Data Entry'!$39:$39=B$2)*('Data Entry'!$44:$44="Y")*('Data Entry'!$4:$4=$A114))/B47*100)</f>
        <v>100</v>
      </c>
      <c r="C114">
        <f>IF(C47=0,"",SUMPRODUCT(('Data Entry'!$39:$39=C$2)*('Data Entry'!$44:$44="Y")*('Data Entry'!$4:$4=$A114))/C47*100)</f>
        <v>0</v>
      </c>
      <c r="D114">
        <f>IF(D47=0,"",SUMPRODUCT(('Data Entry'!$39:$39=D$2)*('Data Entry'!$44:$44="Y")*('Data Entry'!$4:$4=$A114))/D47*100)</f>
        <v>100</v>
      </c>
      <c r="E114">
        <f>IF(E47=0,"",SUMPRODUCT(('Data Entry'!$39:$39=E$2)*('Data Entry'!$44:$44="Y")*('Data Entry'!$4:$4=$A114))/E47*100)</f>
      </c>
      <c r="F114">
        <f>IF(F47=0,"",SUMPRODUCT(('Data Entry'!$39:$39=F$2)*('Data Entry'!$44:$44="Y")*('Data Entry'!$4:$4=$A114))/F47*100)</f>
      </c>
      <c r="G114">
        <f>IF(G47=0,"",SUMPRODUCT(('Data Entry'!$39:$39=G$2)*('Data Entry'!$44:$44="Y")*('Data Entry'!$4:$4=$A114))/G47*100)</f>
      </c>
      <c r="H114">
        <f>IF(H47=0,"",SUMPRODUCT(('Data Entry'!$39:$39=H$2)*('Data Entry'!$44:$44="Y")*('Data Entry'!$4:$4=$A114))/H47*100)</f>
      </c>
      <c r="I114">
        <f>IF(I47=0,"",SUMPRODUCT(('Data Entry'!$39:$39=I$2)*('Data Entry'!$44:$44="Y")*('Data Entry'!$4:$4=$A114))/I47*100)</f>
      </c>
      <c r="J114">
        <f>IF(J47=0,"",SUMPRODUCT(('Data Entry'!$39:$39=J$2)*('Data Entry'!$44:$44="Y")*('Data Entry'!$4:$4=$A114))/J47*100)</f>
      </c>
      <c r="K114">
        <f>IF(K47=0,"",SUMPRODUCT(('Data Entry'!$39:$39=K$2)*('Data Entry'!$44:$44="Y")*('Data Entry'!$4:$4=$A114))/K47*100)</f>
      </c>
      <c r="L114">
        <f>IF(L47=0,"",SUMPRODUCT(('Data Entry'!$39:$39=L$2)*('Data Entry'!$44:$44="Y")*('Data Entry'!$4:$4=$A114))/L47*100)</f>
      </c>
      <c r="M114">
        <f>IF(M47=0,"",SUMPRODUCT(('Data Entry'!$39:$39=M$2)*('Data Entry'!$44:$44="Y")*('Data Entry'!$4:$4=$A114))/M47*100)</f>
      </c>
    </row>
    <row r="115" spans="1:13" ht="12.75">
      <c r="A115" t="str">
        <f>IF('Hospital Information'!C12="","",'Hospital Information'!C12)</f>
        <v>Surgical ward</v>
      </c>
      <c r="B115">
        <f>IF(B48=0,"",SUMPRODUCT(('Data Entry'!$39:$39=B$2)*('Data Entry'!$44:$44="Y")*('Data Entry'!$4:$4=$A115))/B48*100)</f>
        <v>100</v>
      </c>
      <c r="C115">
        <f>IF(C48=0,"",SUMPRODUCT(('Data Entry'!$39:$39=C$2)*('Data Entry'!$44:$44="Y")*('Data Entry'!$4:$4=$A115))/C48*100)</f>
      </c>
      <c r="D115">
        <f>IF(D48=0,"",SUMPRODUCT(('Data Entry'!$39:$39=D$2)*('Data Entry'!$44:$44="Y")*('Data Entry'!$4:$4=$A115))/D48*100)</f>
        <v>33.33333333333333</v>
      </c>
      <c r="E115">
        <f>IF(E48=0,"",SUMPRODUCT(('Data Entry'!$39:$39=E$2)*('Data Entry'!$44:$44="Y")*('Data Entry'!$4:$4=$A115))/E48*100)</f>
      </c>
      <c r="F115">
        <f>IF(F48=0,"",SUMPRODUCT(('Data Entry'!$39:$39=F$2)*('Data Entry'!$44:$44="Y")*('Data Entry'!$4:$4=$A115))/F48*100)</f>
      </c>
      <c r="G115">
        <f>IF(G48=0,"",SUMPRODUCT(('Data Entry'!$39:$39=G$2)*('Data Entry'!$44:$44="Y")*('Data Entry'!$4:$4=$A115))/G48*100)</f>
      </c>
      <c r="H115">
        <f>IF(H48=0,"",SUMPRODUCT(('Data Entry'!$39:$39=H$2)*('Data Entry'!$44:$44="Y")*('Data Entry'!$4:$4=$A115))/H48*100)</f>
      </c>
      <c r="I115">
        <f>IF(I48=0,"",SUMPRODUCT(('Data Entry'!$39:$39=I$2)*('Data Entry'!$44:$44="Y")*('Data Entry'!$4:$4=$A115))/I48*100)</f>
      </c>
      <c r="J115">
        <f>IF(J48=0,"",SUMPRODUCT(('Data Entry'!$39:$39=J$2)*('Data Entry'!$44:$44="Y")*('Data Entry'!$4:$4=$A115))/J48*100)</f>
      </c>
      <c r="K115">
        <f>IF(K48=0,"",SUMPRODUCT(('Data Entry'!$39:$39=K$2)*('Data Entry'!$44:$44="Y")*('Data Entry'!$4:$4=$A115))/K48*100)</f>
      </c>
      <c r="L115">
        <f>IF(L48=0,"",SUMPRODUCT(('Data Entry'!$39:$39=L$2)*('Data Entry'!$44:$44="Y")*('Data Entry'!$4:$4=$A115))/L48*100)</f>
      </c>
      <c r="M115">
        <f>IF(M48=0,"",SUMPRODUCT(('Data Entry'!$39:$39=M$2)*('Data Entry'!$44:$44="Y")*('Data Entry'!$4:$4=$A115))/M48*100)</f>
      </c>
    </row>
    <row r="116" spans="1:13" ht="12.75">
      <c r="A116" t="str">
        <f>IF('Hospital Information'!C13="","",'Hospital Information'!C13)</f>
        <v>Medical ward</v>
      </c>
      <c r="B116">
        <f>IF(B49=0,"",SUMPRODUCT(('Data Entry'!$39:$39=B$2)*('Data Entry'!$44:$44="Y")*('Data Entry'!$4:$4=$A116))/B49*100)</f>
      </c>
      <c r="C116">
        <f>IF(C49=0,"",SUMPRODUCT(('Data Entry'!$39:$39=C$2)*('Data Entry'!$44:$44="Y")*('Data Entry'!$4:$4=$A116))/C49*100)</f>
        <v>100</v>
      </c>
      <c r="D116">
        <f>IF(D49=0,"",SUMPRODUCT(('Data Entry'!$39:$39=D$2)*('Data Entry'!$44:$44="Y")*('Data Entry'!$4:$4=$A116))/D49*100)</f>
        <v>0</v>
      </c>
      <c r="E116">
        <f>IF(E49=0,"",SUMPRODUCT(('Data Entry'!$39:$39=E$2)*('Data Entry'!$44:$44="Y")*('Data Entry'!$4:$4=$A116))/E49*100)</f>
      </c>
      <c r="F116">
        <f>IF(F49=0,"",SUMPRODUCT(('Data Entry'!$39:$39=F$2)*('Data Entry'!$44:$44="Y")*('Data Entry'!$4:$4=$A116))/F49*100)</f>
      </c>
      <c r="G116">
        <f>IF(G49=0,"",SUMPRODUCT(('Data Entry'!$39:$39=G$2)*('Data Entry'!$44:$44="Y")*('Data Entry'!$4:$4=$A116))/G49*100)</f>
      </c>
      <c r="H116">
        <f>IF(H49=0,"",SUMPRODUCT(('Data Entry'!$39:$39=H$2)*('Data Entry'!$44:$44="Y")*('Data Entry'!$4:$4=$A116))/H49*100)</f>
      </c>
      <c r="I116">
        <f>IF(I49=0,"",SUMPRODUCT(('Data Entry'!$39:$39=I$2)*('Data Entry'!$44:$44="Y")*('Data Entry'!$4:$4=$A116))/I49*100)</f>
      </c>
      <c r="J116">
        <f>IF(J49=0,"",SUMPRODUCT(('Data Entry'!$39:$39=J$2)*('Data Entry'!$44:$44="Y")*('Data Entry'!$4:$4=$A116))/J49*100)</f>
      </c>
      <c r="K116">
        <f>IF(K49=0,"",SUMPRODUCT(('Data Entry'!$39:$39=K$2)*('Data Entry'!$44:$44="Y")*('Data Entry'!$4:$4=$A116))/K49*100)</f>
      </c>
      <c r="L116">
        <f>IF(L49=0,"",SUMPRODUCT(('Data Entry'!$39:$39=L$2)*('Data Entry'!$44:$44="Y")*('Data Entry'!$4:$4=$A116))/L49*100)</f>
      </c>
      <c r="M116">
        <f>IF(M49=0,"",SUMPRODUCT(('Data Entry'!$39:$39=M$2)*('Data Entry'!$44:$44="Y")*('Data Entry'!$4:$4=$A116))/M49*100)</f>
      </c>
    </row>
    <row r="117" spans="1:13" ht="12.75">
      <c r="A117">
        <f>IF('Hospital Information'!C14="","",'Hospital Information'!C14)</f>
      </c>
      <c r="B117">
        <f>IF(B50=0,"",SUMPRODUCT(('Data Entry'!$39:$39=B$2)*('Data Entry'!$44:$44="Y")*('Data Entry'!$4:$4=$A117))/B50*100)</f>
      </c>
      <c r="C117">
        <f>IF(C50=0,"",SUMPRODUCT(('Data Entry'!$39:$39=C$2)*('Data Entry'!$44:$44="Y")*('Data Entry'!$4:$4=$A117))/C50*100)</f>
      </c>
      <c r="D117">
        <f>IF(D50=0,"",SUMPRODUCT(('Data Entry'!$39:$39=D$2)*('Data Entry'!$44:$44="Y")*('Data Entry'!$4:$4=$A117))/D50*100)</f>
      </c>
      <c r="E117">
        <f>IF(E50=0,"",SUMPRODUCT(('Data Entry'!$39:$39=E$2)*('Data Entry'!$44:$44="Y")*('Data Entry'!$4:$4=$A117))/E50*100)</f>
      </c>
      <c r="F117">
        <f>IF(F50=0,"",SUMPRODUCT(('Data Entry'!$39:$39=F$2)*('Data Entry'!$44:$44="Y")*('Data Entry'!$4:$4=$A117))/F50*100)</f>
      </c>
      <c r="G117">
        <f>IF(G50=0,"",SUMPRODUCT(('Data Entry'!$39:$39=G$2)*('Data Entry'!$44:$44="Y")*('Data Entry'!$4:$4=$A117))/G50*100)</f>
      </c>
      <c r="H117">
        <f>IF(H50=0,"",SUMPRODUCT(('Data Entry'!$39:$39=H$2)*('Data Entry'!$44:$44="Y")*('Data Entry'!$4:$4=$A117))/H50*100)</f>
      </c>
      <c r="I117">
        <f>IF(I50=0,"",SUMPRODUCT(('Data Entry'!$39:$39=I$2)*('Data Entry'!$44:$44="Y")*('Data Entry'!$4:$4=$A117))/I50*100)</f>
      </c>
      <c r="J117">
        <f>IF(J50=0,"",SUMPRODUCT(('Data Entry'!$39:$39=J$2)*('Data Entry'!$44:$44="Y")*('Data Entry'!$4:$4=$A117))/J50*100)</f>
      </c>
      <c r="K117">
        <f>IF(K50=0,"",SUMPRODUCT(('Data Entry'!$39:$39=K$2)*('Data Entry'!$44:$44="Y")*('Data Entry'!$4:$4=$A117))/K50*100)</f>
      </c>
      <c r="L117">
        <f>IF(L50=0,"",SUMPRODUCT(('Data Entry'!$39:$39=L$2)*('Data Entry'!$44:$44="Y")*('Data Entry'!$4:$4=$A117))/L50*100)</f>
      </c>
      <c r="M117">
        <f>IF(M50=0,"",SUMPRODUCT(('Data Entry'!$39:$39=M$2)*('Data Entry'!$44:$44="Y")*('Data Entry'!$4:$4=$A117))/M50*100)</f>
      </c>
    </row>
    <row r="118" spans="1:13" ht="12.75">
      <c r="A118">
        <f>IF('Hospital Information'!C15="","",'Hospital Information'!C15)</f>
      </c>
      <c r="B118">
        <f>IF(B51=0,"",SUMPRODUCT(('Data Entry'!$39:$39=B$2)*('Data Entry'!$44:$44="Y")*('Data Entry'!$4:$4=$A118))/B51*100)</f>
      </c>
      <c r="C118">
        <f>IF(C51=0,"",SUMPRODUCT(('Data Entry'!$39:$39=C$2)*('Data Entry'!$44:$44="Y")*('Data Entry'!$4:$4=$A118))/C51*100)</f>
      </c>
      <c r="D118">
        <f>IF(D51=0,"",SUMPRODUCT(('Data Entry'!$39:$39=D$2)*('Data Entry'!$44:$44="Y")*('Data Entry'!$4:$4=$A118))/D51*100)</f>
      </c>
      <c r="E118">
        <f>IF(E51=0,"",SUMPRODUCT(('Data Entry'!$39:$39=E$2)*('Data Entry'!$44:$44="Y")*('Data Entry'!$4:$4=$A118))/E51*100)</f>
      </c>
      <c r="F118">
        <f>IF(F51=0,"",SUMPRODUCT(('Data Entry'!$39:$39=F$2)*('Data Entry'!$44:$44="Y")*('Data Entry'!$4:$4=$A118))/F51*100)</f>
      </c>
      <c r="G118">
        <f>IF(G51=0,"",SUMPRODUCT(('Data Entry'!$39:$39=G$2)*('Data Entry'!$44:$44="Y")*('Data Entry'!$4:$4=$A118))/G51*100)</f>
      </c>
      <c r="H118">
        <f>IF(H51=0,"",SUMPRODUCT(('Data Entry'!$39:$39=H$2)*('Data Entry'!$44:$44="Y")*('Data Entry'!$4:$4=$A118))/H51*100)</f>
      </c>
      <c r="I118">
        <f>IF(I51=0,"",SUMPRODUCT(('Data Entry'!$39:$39=I$2)*('Data Entry'!$44:$44="Y")*('Data Entry'!$4:$4=$A118))/I51*100)</f>
      </c>
      <c r="J118">
        <f>IF(J51=0,"",SUMPRODUCT(('Data Entry'!$39:$39=J$2)*('Data Entry'!$44:$44="Y")*('Data Entry'!$4:$4=$A118))/J51*100)</f>
      </c>
      <c r="K118">
        <f>IF(K51=0,"",SUMPRODUCT(('Data Entry'!$39:$39=K$2)*('Data Entry'!$44:$44="Y")*('Data Entry'!$4:$4=$A118))/K51*100)</f>
      </c>
      <c r="L118">
        <f>IF(L51=0,"",SUMPRODUCT(('Data Entry'!$39:$39=L$2)*('Data Entry'!$44:$44="Y")*('Data Entry'!$4:$4=$A118))/L51*100)</f>
      </c>
      <c r="M118">
        <f>IF(M51=0,"",SUMPRODUCT(('Data Entry'!$39:$39=M$2)*('Data Entry'!$44:$44="Y")*('Data Entry'!$4:$4=$A118))/M51*100)</f>
      </c>
    </row>
    <row r="119" spans="1:14" ht="15">
      <c r="A119" s="5" t="s">
        <v>104</v>
      </c>
      <c r="B119" s="17"/>
      <c r="C119" s="17"/>
      <c r="D119" s="17"/>
      <c r="E119" s="17"/>
      <c r="F119" s="17"/>
      <c r="G119" s="17"/>
      <c r="H119" s="17"/>
      <c r="I119" s="17"/>
      <c r="J119" s="17"/>
      <c r="K119" s="17"/>
      <c r="L119" s="17"/>
      <c r="M119" s="17"/>
      <c r="N119" s="17"/>
    </row>
    <row r="120" spans="1:13" ht="12.75">
      <c r="A120" t="str">
        <f>IF('Hospital Information'!C9="","",'Hospital Information'!C9)</f>
        <v>ICU</v>
      </c>
      <c r="B120">
        <f>IF(B45=0,"",SUMPRODUCT(('Data Entry'!$39:$39=B$2)*('Data Entry'!$45:$45="Y")*('Data Entry'!$4:$4=$A120))/B45*100)</f>
        <v>66.66666666666666</v>
      </c>
      <c r="C120">
        <f>IF(C45=0,"",SUMPRODUCT(('Data Entry'!$39:$39=C$2)*('Data Entry'!$45:$45="Y")*('Data Entry'!$4:$4=$A120))/C45*100)</f>
        <v>0</v>
      </c>
      <c r="D120">
        <f>IF(D45=0,"",SUMPRODUCT(('Data Entry'!$39:$39=D$2)*('Data Entry'!$45:$45="Y")*('Data Entry'!$4:$4=$A120))/D45*100)</f>
      </c>
      <c r="E120">
        <f>IF(E45=0,"",SUMPRODUCT(('Data Entry'!$39:$39=E$2)*('Data Entry'!$45:$45="Y")*('Data Entry'!$4:$4=$A120))/E45*100)</f>
      </c>
      <c r="F120">
        <f>IF(F45=0,"",SUMPRODUCT(('Data Entry'!$39:$39=F$2)*('Data Entry'!$45:$45="Y")*('Data Entry'!$4:$4=$A120))/F45*100)</f>
      </c>
      <c r="G120">
        <f>IF(G45=0,"",SUMPRODUCT(('Data Entry'!$39:$39=G$2)*('Data Entry'!$45:$45="Y")*('Data Entry'!$4:$4=$A120))/G45*100)</f>
      </c>
      <c r="H120">
        <f>IF(H45=0,"",SUMPRODUCT(('Data Entry'!$39:$39=H$2)*('Data Entry'!$45:$45="Y")*('Data Entry'!$4:$4=$A120))/H45*100)</f>
      </c>
      <c r="I120">
        <f>IF(I45=0,"",SUMPRODUCT(('Data Entry'!$39:$39=I$2)*('Data Entry'!$45:$45="Y")*('Data Entry'!$4:$4=$A120))/I45*100)</f>
      </c>
      <c r="J120">
        <f>IF(J45=0,"",SUMPRODUCT(('Data Entry'!$39:$39=J$2)*('Data Entry'!$45:$45="Y")*('Data Entry'!$4:$4=$A120))/J45*100)</f>
      </c>
      <c r="K120">
        <f>IF(K45=0,"",SUMPRODUCT(('Data Entry'!$39:$39=K$2)*('Data Entry'!$45:$45="Y")*('Data Entry'!$4:$4=$A120))/K45*100)</f>
      </c>
      <c r="L120">
        <f>IF(L45=0,"",SUMPRODUCT(('Data Entry'!$39:$39=L$2)*('Data Entry'!$45:$45="Y")*('Data Entry'!$4:$4=$A120))/L45*100)</f>
      </c>
      <c r="M120">
        <f>IF(M45=0,"",SUMPRODUCT(('Data Entry'!$39:$39=M$2)*('Data Entry'!$45:$45="Y")*('Data Entry'!$4:$4=$A120))/M45*100)</f>
      </c>
    </row>
    <row r="121" spans="1:13" ht="12.75">
      <c r="A121" t="str">
        <f>IF('Hospital Information'!C10="","",'Hospital Information'!C10)</f>
        <v>ED</v>
      </c>
      <c r="B121">
        <f>IF(B46=0,"",SUMPRODUCT(('Data Entry'!$39:$39=B$2)*('Data Entry'!$45:$45="Y")*('Data Entry'!$4:$4=$A121))/B46*100)</f>
      </c>
      <c r="C121">
        <f>IF(C46=0,"",SUMPRODUCT(('Data Entry'!$39:$39=C$2)*('Data Entry'!$45:$45="Y")*('Data Entry'!$4:$4=$A121))/C46*100)</f>
        <v>0</v>
      </c>
      <c r="D121">
        <f>IF(D46=0,"",SUMPRODUCT(('Data Entry'!$39:$39=D$2)*('Data Entry'!$45:$45="Y")*('Data Entry'!$4:$4=$A121))/D46*100)</f>
      </c>
      <c r="E121">
        <f>IF(E46=0,"",SUMPRODUCT(('Data Entry'!$39:$39=E$2)*('Data Entry'!$45:$45="Y")*('Data Entry'!$4:$4=$A121))/E46*100)</f>
      </c>
      <c r="F121">
        <f>IF(F46=0,"",SUMPRODUCT(('Data Entry'!$39:$39=F$2)*('Data Entry'!$45:$45="Y")*('Data Entry'!$4:$4=$A121))/F46*100)</f>
      </c>
      <c r="G121">
        <f>IF(G46=0,"",SUMPRODUCT(('Data Entry'!$39:$39=G$2)*('Data Entry'!$45:$45="Y")*('Data Entry'!$4:$4=$A121))/G46*100)</f>
      </c>
      <c r="H121">
        <f>IF(H46=0,"",SUMPRODUCT(('Data Entry'!$39:$39=H$2)*('Data Entry'!$45:$45="Y")*('Data Entry'!$4:$4=$A121))/H46*100)</f>
      </c>
      <c r="I121">
        <f>IF(I46=0,"",SUMPRODUCT(('Data Entry'!$39:$39=I$2)*('Data Entry'!$45:$45="Y")*('Data Entry'!$4:$4=$A121))/I46*100)</f>
      </c>
      <c r="J121">
        <f>IF(J46=0,"",SUMPRODUCT(('Data Entry'!$39:$39=J$2)*('Data Entry'!$45:$45="Y")*('Data Entry'!$4:$4=$A121))/J46*100)</f>
      </c>
      <c r="K121">
        <f>IF(K46=0,"",SUMPRODUCT(('Data Entry'!$39:$39=K$2)*('Data Entry'!$45:$45="Y")*('Data Entry'!$4:$4=$A121))/K46*100)</f>
      </c>
      <c r="L121">
        <f>IF(L46=0,"",SUMPRODUCT(('Data Entry'!$39:$39=L$2)*('Data Entry'!$45:$45="Y")*('Data Entry'!$4:$4=$A121))/L46*100)</f>
      </c>
      <c r="M121">
        <f>IF(M46=0,"",SUMPRODUCT(('Data Entry'!$39:$39=M$2)*('Data Entry'!$45:$45="Y")*('Data Entry'!$4:$4=$A121))/M46*100)</f>
      </c>
    </row>
    <row r="122" spans="1:13" ht="12.75">
      <c r="A122" t="str">
        <f>IF('Hospital Information'!C11="","",'Hospital Information'!C11)</f>
        <v>DPU</v>
      </c>
      <c r="B122">
        <f>IF(B47=0,"",SUMPRODUCT(('Data Entry'!$39:$39=B$2)*('Data Entry'!$45:$45="Y")*('Data Entry'!$4:$4=$A122))/B47*100)</f>
        <v>100</v>
      </c>
      <c r="C122">
        <f>IF(C47=0,"",SUMPRODUCT(('Data Entry'!$39:$39=C$2)*('Data Entry'!$45:$45="Y")*('Data Entry'!$4:$4=$A122))/C47*100)</f>
        <v>100</v>
      </c>
      <c r="D122">
        <f>IF(D47=0,"",SUMPRODUCT(('Data Entry'!$39:$39=D$2)*('Data Entry'!$45:$45="Y")*('Data Entry'!$4:$4=$A122))/D47*100)</f>
        <v>50</v>
      </c>
      <c r="E122">
        <f>IF(E47=0,"",SUMPRODUCT(('Data Entry'!$39:$39=E$2)*('Data Entry'!$45:$45="Y")*('Data Entry'!$4:$4=$A122))/E47*100)</f>
      </c>
      <c r="F122">
        <f>IF(F47=0,"",SUMPRODUCT(('Data Entry'!$39:$39=F$2)*('Data Entry'!$45:$45="Y")*('Data Entry'!$4:$4=$A122))/F47*100)</f>
      </c>
      <c r="G122">
        <f>IF(G47=0,"",SUMPRODUCT(('Data Entry'!$39:$39=G$2)*('Data Entry'!$45:$45="Y")*('Data Entry'!$4:$4=$A122))/G47*100)</f>
      </c>
      <c r="H122">
        <f>IF(H47=0,"",SUMPRODUCT(('Data Entry'!$39:$39=H$2)*('Data Entry'!$45:$45="Y")*('Data Entry'!$4:$4=$A122))/H47*100)</f>
      </c>
      <c r="I122">
        <f>IF(I47=0,"",SUMPRODUCT(('Data Entry'!$39:$39=I$2)*('Data Entry'!$45:$45="Y")*('Data Entry'!$4:$4=$A122))/I47*100)</f>
      </c>
      <c r="J122">
        <f>IF(J47=0,"",SUMPRODUCT(('Data Entry'!$39:$39=J$2)*('Data Entry'!$45:$45="Y")*('Data Entry'!$4:$4=$A122))/J47*100)</f>
      </c>
      <c r="K122">
        <f>IF(K47=0,"",SUMPRODUCT(('Data Entry'!$39:$39=K$2)*('Data Entry'!$45:$45="Y")*('Data Entry'!$4:$4=$A122))/K47*100)</f>
      </c>
      <c r="L122">
        <f>IF(L47=0,"",SUMPRODUCT(('Data Entry'!$39:$39=L$2)*('Data Entry'!$45:$45="Y")*('Data Entry'!$4:$4=$A122))/L47*100)</f>
      </c>
      <c r="M122">
        <f>IF(M47=0,"",SUMPRODUCT(('Data Entry'!$39:$39=M$2)*('Data Entry'!$45:$45="Y")*('Data Entry'!$4:$4=$A122))/M47*100)</f>
      </c>
    </row>
    <row r="123" spans="1:13" ht="12.75">
      <c r="A123" t="str">
        <f>IF('Hospital Information'!C12="","",'Hospital Information'!C12)</f>
        <v>Surgical ward</v>
      </c>
      <c r="B123">
        <f>IF(B48=0,"",SUMPRODUCT(('Data Entry'!$39:$39=B$2)*('Data Entry'!$45:$45="Y")*('Data Entry'!$4:$4=$A123))/B48*100)</f>
        <v>100</v>
      </c>
      <c r="C123">
        <f>IF(C48=0,"",SUMPRODUCT(('Data Entry'!$39:$39=C$2)*('Data Entry'!$45:$45="Y")*('Data Entry'!$4:$4=$A123))/C48*100)</f>
      </c>
      <c r="D123">
        <f>IF(D48=0,"",SUMPRODUCT(('Data Entry'!$39:$39=D$2)*('Data Entry'!$45:$45="Y")*('Data Entry'!$4:$4=$A123))/D48*100)</f>
        <v>33.33333333333333</v>
      </c>
      <c r="E123">
        <f>IF(E48=0,"",SUMPRODUCT(('Data Entry'!$39:$39=E$2)*('Data Entry'!$45:$45="Y")*('Data Entry'!$4:$4=$A123))/E48*100)</f>
      </c>
      <c r="F123">
        <f>IF(F48=0,"",SUMPRODUCT(('Data Entry'!$39:$39=F$2)*('Data Entry'!$45:$45="Y")*('Data Entry'!$4:$4=$A123))/F48*100)</f>
      </c>
      <c r="G123">
        <f>IF(G48=0,"",SUMPRODUCT(('Data Entry'!$39:$39=G$2)*('Data Entry'!$45:$45="Y")*('Data Entry'!$4:$4=$A123))/G48*100)</f>
      </c>
      <c r="H123">
        <f>IF(H48=0,"",SUMPRODUCT(('Data Entry'!$39:$39=H$2)*('Data Entry'!$45:$45="Y")*('Data Entry'!$4:$4=$A123))/H48*100)</f>
      </c>
      <c r="I123">
        <f>IF(I48=0,"",SUMPRODUCT(('Data Entry'!$39:$39=I$2)*('Data Entry'!$45:$45="Y")*('Data Entry'!$4:$4=$A123))/I48*100)</f>
      </c>
      <c r="J123">
        <f>IF(J48=0,"",SUMPRODUCT(('Data Entry'!$39:$39=J$2)*('Data Entry'!$45:$45="Y")*('Data Entry'!$4:$4=$A123))/J48*100)</f>
      </c>
      <c r="K123">
        <f>IF(K48=0,"",SUMPRODUCT(('Data Entry'!$39:$39=K$2)*('Data Entry'!$45:$45="Y")*('Data Entry'!$4:$4=$A123))/K48*100)</f>
      </c>
      <c r="L123">
        <f>IF(L48=0,"",SUMPRODUCT(('Data Entry'!$39:$39=L$2)*('Data Entry'!$45:$45="Y")*('Data Entry'!$4:$4=$A123))/L48*100)</f>
      </c>
      <c r="M123">
        <f>IF(M48=0,"",SUMPRODUCT(('Data Entry'!$39:$39=M$2)*('Data Entry'!$45:$45="Y")*('Data Entry'!$4:$4=$A123))/M48*100)</f>
      </c>
    </row>
    <row r="124" spans="1:13" ht="12.75">
      <c r="A124" t="str">
        <f>IF('Hospital Information'!C13="","",'Hospital Information'!C13)</f>
        <v>Medical ward</v>
      </c>
      <c r="B124">
        <f>IF(B49=0,"",SUMPRODUCT(('Data Entry'!$39:$39=B$2)*('Data Entry'!$45:$45="Y")*('Data Entry'!$4:$4=$A124))/B49*100)</f>
      </c>
      <c r="C124">
        <f>IF(C49=0,"",SUMPRODUCT(('Data Entry'!$39:$39=C$2)*('Data Entry'!$45:$45="Y")*('Data Entry'!$4:$4=$A124))/C49*100)</f>
        <v>50</v>
      </c>
      <c r="D124">
        <f>IF(D49=0,"",SUMPRODUCT(('Data Entry'!$39:$39=D$2)*('Data Entry'!$45:$45="Y")*('Data Entry'!$4:$4=$A124))/D49*100)</f>
        <v>100</v>
      </c>
      <c r="E124">
        <f>IF(E49=0,"",SUMPRODUCT(('Data Entry'!$39:$39=E$2)*('Data Entry'!$45:$45="Y")*('Data Entry'!$4:$4=$A124))/E49*100)</f>
      </c>
      <c r="F124">
        <f>IF(F49=0,"",SUMPRODUCT(('Data Entry'!$39:$39=F$2)*('Data Entry'!$45:$45="Y")*('Data Entry'!$4:$4=$A124))/F49*100)</f>
      </c>
      <c r="G124">
        <f>IF(G49=0,"",SUMPRODUCT(('Data Entry'!$39:$39=G$2)*('Data Entry'!$45:$45="Y")*('Data Entry'!$4:$4=$A124))/G49*100)</f>
      </c>
      <c r="H124">
        <f>IF(H49=0,"",SUMPRODUCT(('Data Entry'!$39:$39=H$2)*('Data Entry'!$45:$45="Y")*('Data Entry'!$4:$4=$A124))/H49*100)</f>
      </c>
      <c r="I124">
        <f>IF(I49=0,"",SUMPRODUCT(('Data Entry'!$39:$39=I$2)*('Data Entry'!$45:$45="Y")*('Data Entry'!$4:$4=$A124))/I49*100)</f>
      </c>
      <c r="J124">
        <f>IF(J49=0,"",SUMPRODUCT(('Data Entry'!$39:$39=J$2)*('Data Entry'!$45:$45="Y")*('Data Entry'!$4:$4=$A124))/J49*100)</f>
      </c>
      <c r="K124">
        <f>IF(K49=0,"",SUMPRODUCT(('Data Entry'!$39:$39=K$2)*('Data Entry'!$45:$45="Y")*('Data Entry'!$4:$4=$A124))/K49*100)</f>
      </c>
      <c r="L124">
        <f>IF(L49=0,"",SUMPRODUCT(('Data Entry'!$39:$39=L$2)*('Data Entry'!$45:$45="Y")*('Data Entry'!$4:$4=$A124))/L49*100)</f>
      </c>
      <c r="M124">
        <f>IF(M49=0,"",SUMPRODUCT(('Data Entry'!$39:$39=M$2)*('Data Entry'!$45:$45="Y")*('Data Entry'!$4:$4=$A124))/M49*100)</f>
      </c>
    </row>
    <row r="125" spans="1:13" ht="12.75">
      <c r="A125">
        <f>IF('Hospital Information'!C14="","",'Hospital Information'!C14)</f>
      </c>
      <c r="B125">
        <f>IF(B50=0,"",SUMPRODUCT(('Data Entry'!$39:$39=B$2)*('Data Entry'!$45:$45="Y")*('Data Entry'!$4:$4=$A125))/B50*100)</f>
      </c>
      <c r="C125">
        <f>IF(C50=0,"",SUMPRODUCT(('Data Entry'!$39:$39=C$2)*('Data Entry'!$45:$45="Y")*('Data Entry'!$4:$4=$A125))/C50*100)</f>
      </c>
      <c r="D125">
        <f>IF(D50=0,"",SUMPRODUCT(('Data Entry'!$39:$39=D$2)*('Data Entry'!$45:$45="Y")*('Data Entry'!$4:$4=$A125))/D50*100)</f>
      </c>
      <c r="E125">
        <f>IF(E50=0,"",SUMPRODUCT(('Data Entry'!$39:$39=E$2)*('Data Entry'!$45:$45="Y")*('Data Entry'!$4:$4=$A125))/E50*100)</f>
      </c>
      <c r="F125">
        <f>IF(F50=0,"",SUMPRODUCT(('Data Entry'!$39:$39=F$2)*('Data Entry'!$45:$45="Y")*('Data Entry'!$4:$4=$A125))/F50*100)</f>
      </c>
      <c r="G125">
        <f>IF(G50=0,"",SUMPRODUCT(('Data Entry'!$39:$39=G$2)*('Data Entry'!$45:$45="Y")*('Data Entry'!$4:$4=$A125))/G50*100)</f>
      </c>
      <c r="H125">
        <f>IF(H50=0,"",SUMPRODUCT(('Data Entry'!$39:$39=H$2)*('Data Entry'!$45:$45="Y")*('Data Entry'!$4:$4=$A125))/H50*100)</f>
      </c>
      <c r="I125">
        <f>IF(I50=0,"",SUMPRODUCT(('Data Entry'!$39:$39=I$2)*('Data Entry'!$45:$45="Y")*('Data Entry'!$4:$4=$A125))/I50*100)</f>
      </c>
      <c r="J125">
        <f>IF(J50=0,"",SUMPRODUCT(('Data Entry'!$39:$39=J$2)*('Data Entry'!$45:$45="Y")*('Data Entry'!$4:$4=$A125))/J50*100)</f>
      </c>
      <c r="K125">
        <f>IF(K50=0,"",SUMPRODUCT(('Data Entry'!$39:$39=K$2)*('Data Entry'!$45:$45="Y")*('Data Entry'!$4:$4=$A125))/K50*100)</f>
      </c>
      <c r="L125">
        <f>IF(L50=0,"",SUMPRODUCT(('Data Entry'!$39:$39=L$2)*('Data Entry'!$45:$45="Y")*('Data Entry'!$4:$4=$A125))/L50*100)</f>
      </c>
      <c r="M125">
        <f>IF(M50=0,"",SUMPRODUCT(('Data Entry'!$39:$39=M$2)*('Data Entry'!$45:$45="Y")*('Data Entry'!$4:$4=$A125))/M50*100)</f>
      </c>
    </row>
    <row r="126" spans="1:13" ht="12.75">
      <c r="A126">
        <f>IF('Hospital Information'!C15="","",'Hospital Information'!C15)</f>
      </c>
      <c r="B126">
        <f>IF(B51=0,"",SUMPRODUCT(('Data Entry'!$39:$39=B$2)*('Data Entry'!$45:$45="Y")*('Data Entry'!$4:$4=$A126))/B51*100)</f>
      </c>
      <c r="C126">
        <f>IF(C51=0,"",SUMPRODUCT(('Data Entry'!$39:$39=C$2)*('Data Entry'!$45:$45="Y")*('Data Entry'!$4:$4=$A126))/C51*100)</f>
      </c>
      <c r="D126">
        <f>IF(D51=0,"",SUMPRODUCT(('Data Entry'!$39:$39=D$2)*('Data Entry'!$45:$45="Y")*('Data Entry'!$4:$4=$A126))/D51*100)</f>
      </c>
      <c r="E126">
        <f>IF(E51=0,"",SUMPRODUCT(('Data Entry'!$39:$39=E$2)*('Data Entry'!$45:$45="Y")*('Data Entry'!$4:$4=$A126))/E51*100)</f>
      </c>
      <c r="F126">
        <f>IF(F51=0,"",SUMPRODUCT(('Data Entry'!$39:$39=F$2)*('Data Entry'!$45:$45="Y")*('Data Entry'!$4:$4=$A126))/F51*100)</f>
      </c>
      <c r="G126">
        <f>IF(G51=0,"",SUMPRODUCT(('Data Entry'!$39:$39=G$2)*('Data Entry'!$45:$45="Y")*('Data Entry'!$4:$4=$A126))/G51*100)</f>
      </c>
      <c r="H126">
        <f>IF(H51=0,"",SUMPRODUCT(('Data Entry'!$39:$39=H$2)*('Data Entry'!$45:$45="Y")*('Data Entry'!$4:$4=$A126))/H51*100)</f>
      </c>
      <c r="I126">
        <f>IF(I51=0,"",SUMPRODUCT(('Data Entry'!$39:$39=I$2)*('Data Entry'!$45:$45="Y")*('Data Entry'!$4:$4=$A126))/I51*100)</f>
      </c>
      <c r="J126">
        <f>IF(J51=0,"",SUMPRODUCT(('Data Entry'!$39:$39=J$2)*('Data Entry'!$45:$45="Y")*('Data Entry'!$4:$4=$A126))/J51*100)</f>
      </c>
      <c r="K126">
        <f>IF(K51=0,"",SUMPRODUCT(('Data Entry'!$39:$39=K$2)*('Data Entry'!$45:$45="Y")*('Data Entry'!$4:$4=$A126))/K51*100)</f>
      </c>
      <c r="L126">
        <f>IF(L51=0,"",SUMPRODUCT(('Data Entry'!$39:$39=L$2)*('Data Entry'!$45:$45="Y")*('Data Entry'!$4:$4=$A126))/L51*100)</f>
      </c>
      <c r="M126">
        <f>IF(M51=0,"",SUMPRODUCT(('Data Entry'!$39:$39=M$2)*('Data Entry'!$45:$45="Y")*('Data Entry'!$4:$4=$A126))/M51*100)</f>
      </c>
    </row>
    <row r="127" spans="1:14" ht="15">
      <c r="A127" s="5" t="s">
        <v>106</v>
      </c>
      <c r="B127" s="17"/>
      <c r="C127" s="17"/>
      <c r="D127" s="17"/>
      <c r="E127" s="17"/>
      <c r="F127" s="17"/>
      <c r="G127" s="17"/>
      <c r="H127" s="17"/>
      <c r="I127" s="17"/>
      <c r="J127" s="17"/>
      <c r="K127" s="17"/>
      <c r="L127" s="17"/>
      <c r="M127" s="17"/>
      <c r="N127" s="17"/>
    </row>
    <row r="128" spans="1:13" ht="12.75">
      <c r="A128" t="str">
        <f>IF('Hospital Information'!C9="","",'Hospital Information'!C9)</f>
        <v>ICU</v>
      </c>
      <c r="B128">
        <f>IF(B45=0,"",SUMPRODUCT(('Data Entry'!$39:$39=B$2)*('Data Entry'!$41:$41="Y")*('Data Entry'!$4:$4=$A128))/B45*100)</f>
        <v>100</v>
      </c>
      <c r="C128">
        <f>IF(C45=0,"",SUMPRODUCT(('Data Entry'!$39:$39=C$2)*('Data Entry'!$41:$41="Y")*('Data Entry'!$4:$4=$A128))/C45*100)</f>
        <v>100</v>
      </c>
      <c r="D128">
        <f>IF(D45=0,"",SUMPRODUCT(('Data Entry'!$39:$39=D$2)*('Data Entry'!$41:$41="Y")*('Data Entry'!$4:$4=$A128))/D45*100)</f>
      </c>
      <c r="E128">
        <f>IF(E45=0,"",SUMPRODUCT(('Data Entry'!$39:$39=E$2)*('Data Entry'!$41:$41="Y")*('Data Entry'!$4:$4=$A128))/E45*100)</f>
      </c>
      <c r="F128">
        <f>IF(F45=0,"",SUMPRODUCT(('Data Entry'!$39:$39=F$2)*('Data Entry'!$41:$41="Y")*('Data Entry'!$4:$4=$A128))/F45*100)</f>
      </c>
      <c r="G128">
        <f>IF(G45=0,"",SUMPRODUCT(('Data Entry'!$39:$39=G$2)*('Data Entry'!$41:$41="Y")*('Data Entry'!$4:$4=$A128))/G45*100)</f>
      </c>
      <c r="H128">
        <f>IF(H45=0,"",SUMPRODUCT(('Data Entry'!$39:$39=H$2)*('Data Entry'!$41:$41="Y")*('Data Entry'!$4:$4=$A128))/H45*100)</f>
      </c>
      <c r="I128">
        <f>IF(I45=0,"",SUMPRODUCT(('Data Entry'!$39:$39=I$2)*('Data Entry'!$41:$41="Y")*('Data Entry'!$4:$4=$A128))/I45*100)</f>
      </c>
      <c r="J128">
        <f>IF(J45=0,"",SUMPRODUCT(('Data Entry'!$39:$39=J$2)*('Data Entry'!$41:$41="Y")*('Data Entry'!$4:$4=$A128))/J45*100)</f>
      </c>
      <c r="K128">
        <f>IF(K45=0,"",SUMPRODUCT(('Data Entry'!$39:$39=K$2)*('Data Entry'!$41:$41="Y")*('Data Entry'!$4:$4=$A128))/K45*100)</f>
      </c>
      <c r="L128">
        <f>IF(L45=0,"",SUMPRODUCT(('Data Entry'!$39:$39=L$2)*('Data Entry'!$41:$41="Y")*('Data Entry'!$4:$4=$A128))/L45*100)</f>
      </c>
      <c r="M128">
        <f>IF(M45=0,"",SUMPRODUCT(('Data Entry'!$39:$39=M$2)*('Data Entry'!$41:$41="Y")*('Data Entry'!$4:$4=$A128))/M45*100)</f>
      </c>
    </row>
    <row r="129" spans="1:13" ht="12.75">
      <c r="A129" t="str">
        <f>IF('Hospital Information'!C10="","",'Hospital Information'!C10)</f>
        <v>ED</v>
      </c>
      <c r="B129">
        <f>IF(B46=0,"",SUMPRODUCT(('Data Entry'!$39:$39=B$2)*('Data Entry'!$41:$41="Y")*('Data Entry'!$4:$4=$A129))/B46*100)</f>
      </c>
      <c r="C129">
        <f>IF(C46=0,"",SUMPRODUCT(('Data Entry'!$39:$39=C$2)*('Data Entry'!$41:$41="Y")*('Data Entry'!$4:$4=$A129))/C46*100)</f>
        <v>0</v>
      </c>
      <c r="D129">
        <f>IF(D46=0,"",SUMPRODUCT(('Data Entry'!$39:$39=D$2)*('Data Entry'!$41:$41="Y")*('Data Entry'!$4:$4=$A129))/D46*100)</f>
      </c>
      <c r="E129">
        <f>IF(E46=0,"",SUMPRODUCT(('Data Entry'!$39:$39=E$2)*('Data Entry'!$41:$41="Y")*('Data Entry'!$4:$4=$A129))/E46*100)</f>
      </c>
      <c r="F129">
        <f>IF(F46=0,"",SUMPRODUCT(('Data Entry'!$39:$39=F$2)*('Data Entry'!$41:$41="Y")*('Data Entry'!$4:$4=$A129))/F46*100)</f>
      </c>
      <c r="G129">
        <f>IF(G46=0,"",SUMPRODUCT(('Data Entry'!$39:$39=G$2)*('Data Entry'!$41:$41="Y")*('Data Entry'!$4:$4=$A129))/G46*100)</f>
      </c>
      <c r="H129">
        <f>IF(H46=0,"",SUMPRODUCT(('Data Entry'!$39:$39=H$2)*('Data Entry'!$41:$41="Y")*('Data Entry'!$4:$4=$A129))/H46*100)</f>
      </c>
      <c r="I129">
        <f>IF(I46=0,"",SUMPRODUCT(('Data Entry'!$39:$39=I$2)*('Data Entry'!$41:$41="Y")*('Data Entry'!$4:$4=$A129))/I46*100)</f>
      </c>
      <c r="J129">
        <f>IF(J46=0,"",SUMPRODUCT(('Data Entry'!$39:$39=J$2)*('Data Entry'!$41:$41="Y")*('Data Entry'!$4:$4=$A129))/J46*100)</f>
      </c>
      <c r="K129">
        <f>IF(K46=0,"",SUMPRODUCT(('Data Entry'!$39:$39=K$2)*('Data Entry'!$41:$41="Y")*('Data Entry'!$4:$4=$A129))/K46*100)</f>
      </c>
      <c r="L129">
        <f>IF(L46=0,"",SUMPRODUCT(('Data Entry'!$39:$39=L$2)*('Data Entry'!$41:$41="Y")*('Data Entry'!$4:$4=$A129))/L46*100)</f>
      </c>
      <c r="M129">
        <f>IF(M46=0,"",SUMPRODUCT(('Data Entry'!$39:$39=M$2)*('Data Entry'!$41:$41="Y")*('Data Entry'!$4:$4=$A129))/M46*100)</f>
      </c>
    </row>
    <row r="130" spans="1:13" ht="12.75">
      <c r="A130" t="str">
        <f>IF('Hospital Information'!C11="","",'Hospital Information'!C11)</f>
        <v>DPU</v>
      </c>
      <c r="B130">
        <f>IF(B47=0,"",SUMPRODUCT(('Data Entry'!$39:$39=B$2)*('Data Entry'!$41:$41="Y")*('Data Entry'!$4:$4=$A130))/B47*100)</f>
        <v>0</v>
      </c>
      <c r="C130">
        <f>IF(C47=0,"",SUMPRODUCT(('Data Entry'!$39:$39=C$2)*('Data Entry'!$41:$41="Y")*('Data Entry'!$4:$4=$A130))/C47*100)</f>
        <v>100</v>
      </c>
      <c r="D130">
        <f>IF(D47=0,"",SUMPRODUCT(('Data Entry'!$39:$39=D$2)*('Data Entry'!$41:$41="Y")*('Data Entry'!$4:$4=$A130))/D47*100)</f>
        <v>100</v>
      </c>
      <c r="E130">
        <f>IF(E47=0,"",SUMPRODUCT(('Data Entry'!$39:$39=E$2)*('Data Entry'!$41:$41="Y")*('Data Entry'!$4:$4=$A130))/E47*100)</f>
      </c>
      <c r="F130">
        <f>IF(F47=0,"",SUMPRODUCT(('Data Entry'!$39:$39=F$2)*('Data Entry'!$41:$41="Y")*('Data Entry'!$4:$4=$A130))/F47*100)</f>
      </c>
      <c r="G130">
        <f>IF(G47=0,"",SUMPRODUCT(('Data Entry'!$39:$39=G$2)*('Data Entry'!$41:$41="Y")*('Data Entry'!$4:$4=$A130))/G47*100)</f>
      </c>
      <c r="H130">
        <f>IF(H47=0,"",SUMPRODUCT(('Data Entry'!$39:$39=H$2)*('Data Entry'!$41:$41="Y")*('Data Entry'!$4:$4=$A130))/H47*100)</f>
      </c>
      <c r="I130">
        <f>IF(I47=0,"",SUMPRODUCT(('Data Entry'!$39:$39=I$2)*('Data Entry'!$41:$41="Y")*('Data Entry'!$4:$4=$A130))/I47*100)</f>
      </c>
      <c r="J130">
        <f>IF(J47=0,"",SUMPRODUCT(('Data Entry'!$39:$39=J$2)*('Data Entry'!$41:$41="Y")*('Data Entry'!$4:$4=$A130))/J47*100)</f>
      </c>
      <c r="K130">
        <f>IF(K47=0,"",SUMPRODUCT(('Data Entry'!$39:$39=K$2)*('Data Entry'!$41:$41="Y")*('Data Entry'!$4:$4=$A130))/K47*100)</f>
      </c>
      <c r="L130">
        <f>IF(L47=0,"",SUMPRODUCT(('Data Entry'!$39:$39=L$2)*('Data Entry'!$41:$41="Y")*('Data Entry'!$4:$4=$A130))/L47*100)</f>
      </c>
      <c r="M130">
        <f>IF(M47=0,"",SUMPRODUCT(('Data Entry'!$39:$39=M$2)*('Data Entry'!$41:$41="Y")*('Data Entry'!$4:$4=$A130))/M47*100)</f>
      </c>
    </row>
    <row r="131" spans="1:13" ht="12.75">
      <c r="A131" t="str">
        <f>IF('Hospital Information'!C12="","",'Hospital Information'!C12)</f>
        <v>Surgical ward</v>
      </c>
      <c r="B131">
        <f>IF(B48=0,"",SUMPRODUCT(('Data Entry'!$39:$39=B$2)*('Data Entry'!$41:$41="Y")*('Data Entry'!$4:$4=$A131))/B48*100)</f>
        <v>100</v>
      </c>
      <c r="C131">
        <f>IF(C48=0,"",SUMPRODUCT(('Data Entry'!$39:$39=C$2)*('Data Entry'!$41:$41="Y")*('Data Entry'!$4:$4=$A131))/C48*100)</f>
      </c>
      <c r="D131">
        <f>IF(D48=0,"",SUMPRODUCT(('Data Entry'!$39:$39=D$2)*('Data Entry'!$41:$41="Y")*('Data Entry'!$4:$4=$A131))/D48*100)</f>
        <v>66.66666666666666</v>
      </c>
      <c r="E131">
        <f>IF(E48=0,"",SUMPRODUCT(('Data Entry'!$39:$39=E$2)*('Data Entry'!$41:$41="Y")*('Data Entry'!$4:$4=$A131))/E48*100)</f>
      </c>
      <c r="F131">
        <f>IF(F48=0,"",SUMPRODUCT(('Data Entry'!$39:$39=F$2)*('Data Entry'!$41:$41="Y")*('Data Entry'!$4:$4=$A131))/F48*100)</f>
      </c>
      <c r="G131">
        <f>IF(G48=0,"",SUMPRODUCT(('Data Entry'!$39:$39=G$2)*('Data Entry'!$41:$41="Y")*('Data Entry'!$4:$4=$A131))/G48*100)</f>
      </c>
      <c r="H131">
        <f>IF(H48=0,"",SUMPRODUCT(('Data Entry'!$39:$39=H$2)*('Data Entry'!$41:$41="Y")*('Data Entry'!$4:$4=$A131))/H48*100)</f>
      </c>
      <c r="I131">
        <f>IF(I48=0,"",SUMPRODUCT(('Data Entry'!$39:$39=I$2)*('Data Entry'!$41:$41="Y")*('Data Entry'!$4:$4=$A131))/I48*100)</f>
      </c>
      <c r="J131">
        <f>IF(J48=0,"",SUMPRODUCT(('Data Entry'!$39:$39=J$2)*('Data Entry'!$41:$41="Y")*('Data Entry'!$4:$4=$A131))/J48*100)</f>
      </c>
      <c r="K131">
        <f>IF(K48=0,"",SUMPRODUCT(('Data Entry'!$39:$39=K$2)*('Data Entry'!$41:$41="Y")*('Data Entry'!$4:$4=$A131))/K48*100)</f>
      </c>
      <c r="L131">
        <f>IF(L48=0,"",SUMPRODUCT(('Data Entry'!$39:$39=L$2)*('Data Entry'!$41:$41="Y")*('Data Entry'!$4:$4=$A131))/L48*100)</f>
      </c>
      <c r="M131">
        <f>IF(M48=0,"",SUMPRODUCT(('Data Entry'!$39:$39=M$2)*('Data Entry'!$41:$41="Y")*('Data Entry'!$4:$4=$A131))/M48*100)</f>
      </c>
    </row>
    <row r="132" spans="1:13" ht="12.75">
      <c r="A132" t="str">
        <f>IF('Hospital Information'!C13="","",'Hospital Information'!C13)</f>
        <v>Medical ward</v>
      </c>
      <c r="B132">
        <f>IF(B49=0,"",SUMPRODUCT(('Data Entry'!$39:$39=B$2)*('Data Entry'!$41:$41="Y")*('Data Entry'!$4:$4=$A132))/B49*100)</f>
      </c>
      <c r="C132">
        <f>IF(C49=0,"",SUMPRODUCT(('Data Entry'!$39:$39=C$2)*('Data Entry'!$41:$41="Y")*('Data Entry'!$4:$4=$A132))/C49*100)</f>
        <v>100</v>
      </c>
      <c r="D132">
        <f>IF(D49=0,"",SUMPRODUCT(('Data Entry'!$39:$39=D$2)*('Data Entry'!$41:$41="Y")*('Data Entry'!$4:$4=$A132))/D49*100)</f>
        <v>100</v>
      </c>
      <c r="E132">
        <f>IF(E49=0,"",SUMPRODUCT(('Data Entry'!$39:$39=E$2)*('Data Entry'!$41:$41="Y")*('Data Entry'!$4:$4=$A132))/E49*100)</f>
      </c>
      <c r="F132">
        <f>IF(F49=0,"",SUMPRODUCT(('Data Entry'!$39:$39=F$2)*('Data Entry'!$41:$41="Y")*('Data Entry'!$4:$4=$A132))/F49*100)</f>
      </c>
      <c r="G132">
        <f>IF(G49=0,"",SUMPRODUCT(('Data Entry'!$39:$39=G$2)*('Data Entry'!$41:$41="Y")*('Data Entry'!$4:$4=$A132))/G49*100)</f>
      </c>
      <c r="H132">
        <f>IF(H49=0,"",SUMPRODUCT(('Data Entry'!$39:$39=H$2)*('Data Entry'!$41:$41="Y")*('Data Entry'!$4:$4=$A132))/H49*100)</f>
      </c>
      <c r="I132">
        <f>IF(I49=0,"",SUMPRODUCT(('Data Entry'!$39:$39=I$2)*('Data Entry'!$41:$41="Y")*('Data Entry'!$4:$4=$A132))/I49*100)</f>
      </c>
      <c r="J132">
        <f>IF(J49=0,"",SUMPRODUCT(('Data Entry'!$39:$39=J$2)*('Data Entry'!$41:$41="Y")*('Data Entry'!$4:$4=$A132))/J49*100)</f>
      </c>
      <c r="K132">
        <f>IF(K49=0,"",SUMPRODUCT(('Data Entry'!$39:$39=K$2)*('Data Entry'!$41:$41="Y")*('Data Entry'!$4:$4=$A132))/K49*100)</f>
      </c>
      <c r="L132">
        <f>IF(L49=0,"",SUMPRODUCT(('Data Entry'!$39:$39=L$2)*('Data Entry'!$41:$41="Y")*('Data Entry'!$4:$4=$A132))/L49*100)</f>
      </c>
      <c r="M132">
        <f>IF(M49=0,"",SUMPRODUCT(('Data Entry'!$39:$39=M$2)*('Data Entry'!$41:$41="Y")*('Data Entry'!$4:$4=$A132))/M49*100)</f>
      </c>
    </row>
    <row r="133" spans="1:13" ht="12.75">
      <c r="A133">
        <f>IF('Hospital Information'!C14="","",'Hospital Information'!C14)</f>
      </c>
      <c r="B133">
        <f>IF(B50=0,"",SUMPRODUCT(('Data Entry'!$39:$39=B$2)*('Data Entry'!$41:$41="Y")*('Data Entry'!$4:$4=$A133))/B50*100)</f>
      </c>
      <c r="C133">
        <f>IF(C50=0,"",SUMPRODUCT(('Data Entry'!$39:$39=C$2)*('Data Entry'!$41:$41="Y")*('Data Entry'!$4:$4=$A133))/C50*100)</f>
      </c>
      <c r="D133">
        <f>IF(D50=0,"",SUMPRODUCT(('Data Entry'!$39:$39=D$2)*('Data Entry'!$41:$41="Y")*('Data Entry'!$4:$4=$A133))/D50*100)</f>
      </c>
      <c r="E133">
        <f>IF(E50=0,"",SUMPRODUCT(('Data Entry'!$39:$39=E$2)*('Data Entry'!$41:$41="Y")*('Data Entry'!$4:$4=$A133))/E50*100)</f>
      </c>
      <c r="F133">
        <f>IF(F50=0,"",SUMPRODUCT(('Data Entry'!$39:$39=F$2)*('Data Entry'!$41:$41="Y")*('Data Entry'!$4:$4=$A133))/F50*100)</f>
      </c>
      <c r="G133">
        <f>IF(G50=0,"",SUMPRODUCT(('Data Entry'!$39:$39=G$2)*('Data Entry'!$41:$41="Y")*('Data Entry'!$4:$4=$A133))/G50*100)</f>
      </c>
      <c r="H133">
        <f>IF(H50=0,"",SUMPRODUCT(('Data Entry'!$39:$39=H$2)*('Data Entry'!$41:$41="Y")*('Data Entry'!$4:$4=$A133))/H50*100)</f>
      </c>
      <c r="I133">
        <f>IF(I50=0,"",SUMPRODUCT(('Data Entry'!$39:$39=I$2)*('Data Entry'!$41:$41="Y")*('Data Entry'!$4:$4=$A133))/I50*100)</f>
      </c>
      <c r="J133">
        <f>IF(J50=0,"",SUMPRODUCT(('Data Entry'!$39:$39=J$2)*('Data Entry'!$41:$41="Y")*('Data Entry'!$4:$4=$A133))/J50*100)</f>
      </c>
      <c r="K133">
        <f>IF(K50=0,"",SUMPRODUCT(('Data Entry'!$39:$39=K$2)*('Data Entry'!$41:$41="Y")*('Data Entry'!$4:$4=$A133))/K50*100)</f>
      </c>
      <c r="L133">
        <f>IF(L50=0,"",SUMPRODUCT(('Data Entry'!$39:$39=L$2)*('Data Entry'!$41:$41="Y")*('Data Entry'!$4:$4=$A133))/L50*100)</f>
      </c>
      <c r="M133">
        <f>IF(M50=0,"",SUMPRODUCT(('Data Entry'!$39:$39=M$2)*('Data Entry'!$41:$41="Y")*('Data Entry'!$4:$4=$A133))/M50*100)</f>
      </c>
    </row>
    <row r="134" spans="1:13" ht="12.75">
      <c r="A134">
        <f>IF('Hospital Information'!C15="","",'Hospital Information'!C15)</f>
      </c>
      <c r="B134">
        <f>IF(B51=0,"",SUMPRODUCT(('Data Entry'!$39:$39=B$2)*('Data Entry'!$41:$41="Y")*('Data Entry'!$4:$4=$A134))/B51*100)</f>
      </c>
      <c r="C134">
        <f>IF(C51=0,"",SUMPRODUCT(('Data Entry'!$39:$39=C$2)*('Data Entry'!$41:$41="Y")*('Data Entry'!$4:$4=$A134))/C51*100)</f>
      </c>
      <c r="D134">
        <f>IF(D51=0,"",SUMPRODUCT(('Data Entry'!$39:$39=D$2)*('Data Entry'!$41:$41="Y")*('Data Entry'!$4:$4=$A134))/D51*100)</f>
      </c>
      <c r="E134">
        <f>IF(E51=0,"",SUMPRODUCT(('Data Entry'!$39:$39=E$2)*('Data Entry'!$41:$41="Y")*('Data Entry'!$4:$4=$A134))/E51*100)</f>
      </c>
      <c r="F134">
        <f>IF(F51=0,"",SUMPRODUCT(('Data Entry'!$39:$39=F$2)*('Data Entry'!$41:$41="Y")*('Data Entry'!$4:$4=$A134))/F51*100)</f>
      </c>
      <c r="G134">
        <f>IF(G51=0,"",SUMPRODUCT(('Data Entry'!$39:$39=G$2)*('Data Entry'!$41:$41="Y")*('Data Entry'!$4:$4=$A134))/G51*100)</f>
      </c>
      <c r="H134">
        <f>IF(H51=0,"",SUMPRODUCT(('Data Entry'!$39:$39=H$2)*('Data Entry'!$41:$41="Y")*('Data Entry'!$4:$4=$A134))/H51*100)</f>
      </c>
      <c r="I134">
        <f>IF(I51=0,"",SUMPRODUCT(('Data Entry'!$39:$39=I$2)*('Data Entry'!$41:$41="Y")*('Data Entry'!$4:$4=$A134))/I51*100)</f>
      </c>
      <c r="J134">
        <f>IF(J51=0,"",SUMPRODUCT(('Data Entry'!$39:$39=J$2)*('Data Entry'!$41:$41="Y")*('Data Entry'!$4:$4=$A134))/J51*100)</f>
      </c>
      <c r="K134">
        <f>IF(K51=0,"",SUMPRODUCT(('Data Entry'!$39:$39=K$2)*('Data Entry'!$41:$41="Y")*('Data Entry'!$4:$4=$A134))/K51*100)</f>
      </c>
      <c r="L134">
        <f>IF(L51=0,"",SUMPRODUCT(('Data Entry'!$39:$39=L$2)*('Data Entry'!$41:$41="Y")*('Data Entry'!$4:$4=$A134))/L51*100)</f>
      </c>
      <c r="M134">
        <f>IF(M51=0,"",SUMPRODUCT(('Data Entry'!$39:$39=M$2)*('Data Entry'!$41:$41="Y")*('Data Entry'!$4:$4=$A134))/M51*100)</f>
      </c>
    </row>
    <row r="135" spans="1:14" ht="15">
      <c r="A135" s="5" t="s">
        <v>107</v>
      </c>
      <c r="B135" s="17"/>
      <c r="C135" s="17"/>
      <c r="D135" s="17"/>
      <c r="E135" s="17"/>
      <c r="F135" s="17"/>
      <c r="G135" s="17"/>
      <c r="H135" s="17"/>
      <c r="I135" s="17"/>
      <c r="J135" s="17"/>
      <c r="K135" s="17"/>
      <c r="L135" s="17"/>
      <c r="M135" s="17"/>
      <c r="N135" s="17"/>
    </row>
    <row r="136" spans="1:13" ht="12.75">
      <c r="A136" t="str">
        <f>IF('Hospital Information'!C9="","",'Hospital Information'!C9)</f>
        <v>ICU</v>
      </c>
      <c r="B136">
        <f>IF(B45=0,"",SUMPRODUCT(('Data Entry'!$39:$39=B$2)*('Data Entry'!$42:$42="Y")*('Data Entry'!$4:$4=$A136))/B45*100)</f>
        <v>33.33333333333333</v>
      </c>
      <c r="C136">
        <f>IF(C45=0,"",SUMPRODUCT(('Data Entry'!$39:$39=C$2)*('Data Entry'!$42:$42="Y")*('Data Entry'!$4:$4=$A136))/C45*100)</f>
        <v>100</v>
      </c>
      <c r="D136">
        <f>IF(D45=0,"",SUMPRODUCT(('Data Entry'!$39:$39=D$2)*('Data Entry'!$42:$42="Y")*('Data Entry'!$4:$4=$A136))/D45*100)</f>
      </c>
      <c r="E136">
        <f>IF(E45=0,"",SUMPRODUCT(('Data Entry'!$39:$39=E$2)*('Data Entry'!$42:$42="Y")*('Data Entry'!$4:$4=$A136))/E45*100)</f>
      </c>
      <c r="F136">
        <f>IF(F45=0,"",SUMPRODUCT(('Data Entry'!$39:$39=F$2)*('Data Entry'!$42:$42="Y")*('Data Entry'!$4:$4=$A136))/F45*100)</f>
      </c>
      <c r="G136">
        <f>IF(G45=0,"",SUMPRODUCT(('Data Entry'!$39:$39=G$2)*('Data Entry'!$42:$42="Y")*('Data Entry'!$4:$4=$A136))/G45*100)</f>
      </c>
      <c r="H136">
        <f>IF(H45=0,"",SUMPRODUCT(('Data Entry'!$39:$39=H$2)*('Data Entry'!$42:$42="Y")*('Data Entry'!$4:$4=$A136))/H45*100)</f>
      </c>
      <c r="I136">
        <f>IF(I45=0,"",SUMPRODUCT(('Data Entry'!$39:$39=I$2)*('Data Entry'!$42:$42="Y")*('Data Entry'!$4:$4=$A136))/I45*100)</f>
      </c>
      <c r="J136">
        <f>IF(J45=0,"",SUMPRODUCT(('Data Entry'!$39:$39=J$2)*('Data Entry'!$42:$42="Y")*('Data Entry'!$4:$4=$A136))/J45*100)</f>
      </c>
      <c r="K136">
        <f>IF(K45=0,"",SUMPRODUCT(('Data Entry'!$39:$39=K$2)*('Data Entry'!$42:$42="Y")*('Data Entry'!$4:$4=$A136))/K45*100)</f>
      </c>
      <c r="L136">
        <f>IF(L45=0,"",SUMPRODUCT(('Data Entry'!$39:$39=L$2)*('Data Entry'!$42:$42="Y")*('Data Entry'!$4:$4=$A136))/L45*100)</f>
      </c>
      <c r="M136">
        <f>IF(M45=0,"",SUMPRODUCT(('Data Entry'!$39:$39=M$2)*('Data Entry'!$42:$42="Y")*('Data Entry'!$4:$4=$A136))/M45*100)</f>
      </c>
    </row>
    <row r="137" spans="1:13" ht="12.75">
      <c r="A137" t="str">
        <f>IF('Hospital Information'!C10="","",'Hospital Information'!C10)</f>
        <v>ED</v>
      </c>
      <c r="B137">
        <f>IF(B46=0,"",SUMPRODUCT(('Data Entry'!$39:$39=B$2)*('Data Entry'!$42:$42="Y")*('Data Entry'!$4:$4=$A137))/B46*100)</f>
      </c>
      <c r="C137">
        <f>IF(C46=0,"",SUMPRODUCT(('Data Entry'!$39:$39=C$2)*('Data Entry'!$42:$42="Y")*('Data Entry'!$4:$4=$A137))/C46*100)</f>
        <v>100</v>
      </c>
      <c r="D137">
        <f>IF(D46=0,"",SUMPRODUCT(('Data Entry'!$39:$39=D$2)*('Data Entry'!$42:$42="Y")*('Data Entry'!$4:$4=$A137))/D46*100)</f>
      </c>
      <c r="E137">
        <f>IF(E46=0,"",SUMPRODUCT(('Data Entry'!$39:$39=E$2)*('Data Entry'!$42:$42="Y")*('Data Entry'!$4:$4=$A137))/E46*100)</f>
      </c>
      <c r="F137">
        <f>IF(F46=0,"",SUMPRODUCT(('Data Entry'!$39:$39=F$2)*('Data Entry'!$42:$42="Y")*('Data Entry'!$4:$4=$A137))/F46*100)</f>
      </c>
      <c r="G137">
        <f>IF(G46=0,"",SUMPRODUCT(('Data Entry'!$39:$39=G$2)*('Data Entry'!$42:$42="Y")*('Data Entry'!$4:$4=$A137))/G46*100)</f>
      </c>
      <c r="H137">
        <f>IF(H46=0,"",SUMPRODUCT(('Data Entry'!$39:$39=H$2)*('Data Entry'!$42:$42="Y")*('Data Entry'!$4:$4=$A137))/H46*100)</f>
      </c>
      <c r="I137">
        <f>IF(I46=0,"",SUMPRODUCT(('Data Entry'!$39:$39=I$2)*('Data Entry'!$42:$42="Y")*('Data Entry'!$4:$4=$A137))/I46*100)</f>
      </c>
      <c r="J137">
        <f>IF(J46=0,"",SUMPRODUCT(('Data Entry'!$39:$39=J$2)*('Data Entry'!$42:$42="Y")*('Data Entry'!$4:$4=$A137))/J46*100)</f>
      </c>
      <c r="K137">
        <f>IF(K46=0,"",SUMPRODUCT(('Data Entry'!$39:$39=K$2)*('Data Entry'!$42:$42="Y")*('Data Entry'!$4:$4=$A137))/K46*100)</f>
      </c>
      <c r="L137">
        <f>IF(L46=0,"",SUMPRODUCT(('Data Entry'!$39:$39=L$2)*('Data Entry'!$42:$42="Y")*('Data Entry'!$4:$4=$A137))/L46*100)</f>
      </c>
      <c r="M137">
        <f>IF(M46=0,"",SUMPRODUCT(('Data Entry'!$39:$39=M$2)*('Data Entry'!$42:$42="Y")*('Data Entry'!$4:$4=$A137))/M46*100)</f>
      </c>
    </row>
    <row r="138" spans="1:13" ht="12.75">
      <c r="A138" t="str">
        <f>IF('Hospital Information'!C11="","",'Hospital Information'!C11)</f>
        <v>DPU</v>
      </c>
      <c r="B138">
        <f>IF(B47=0,"",SUMPRODUCT(('Data Entry'!$39:$39=B$2)*('Data Entry'!$42:$42="Y")*('Data Entry'!$4:$4=$A138))/B47*100)</f>
        <v>0</v>
      </c>
      <c r="C138">
        <f>IF(C47=0,"",SUMPRODUCT(('Data Entry'!$39:$39=C$2)*('Data Entry'!$42:$42="Y")*('Data Entry'!$4:$4=$A138))/C47*100)</f>
        <v>100</v>
      </c>
      <c r="D138">
        <f>IF(D47=0,"",SUMPRODUCT(('Data Entry'!$39:$39=D$2)*('Data Entry'!$42:$42="Y")*('Data Entry'!$4:$4=$A138))/D47*100)</f>
        <v>50</v>
      </c>
      <c r="E138">
        <f>IF(E47=0,"",SUMPRODUCT(('Data Entry'!$39:$39=E$2)*('Data Entry'!$42:$42="Y")*('Data Entry'!$4:$4=$A138))/E47*100)</f>
      </c>
      <c r="F138">
        <f>IF(F47=0,"",SUMPRODUCT(('Data Entry'!$39:$39=F$2)*('Data Entry'!$42:$42="Y")*('Data Entry'!$4:$4=$A138))/F47*100)</f>
      </c>
      <c r="G138">
        <f>IF(G47=0,"",SUMPRODUCT(('Data Entry'!$39:$39=G$2)*('Data Entry'!$42:$42="Y")*('Data Entry'!$4:$4=$A138))/G47*100)</f>
      </c>
      <c r="H138">
        <f>IF(H47=0,"",SUMPRODUCT(('Data Entry'!$39:$39=H$2)*('Data Entry'!$42:$42="Y")*('Data Entry'!$4:$4=$A138))/H47*100)</f>
      </c>
      <c r="I138">
        <f>IF(I47=0,"",SUMPRODUCT(('Data Entry'!$39:$39=I$2)*('Data Entry'!$42:$42="Y")*('Data Entry'!$4:$4=$A138))/I47*100)</f>
      </c>
      <c r="J138">
        <f>IF(J47=0,"",SUMPRODUCT(('Data Entry'!$39:$39=J$2)*('Data Entry'!$42:$42="Y")*('Data Entry'!$4:$4=$A138))/J47*100)</f>
      </c>
      <c r="K138">
        <f>IF(K47=0,"",SUMPRODUCT(('Data Entry'!$39:$39=K$2)*('Data Entry'!$42:$42="Y")*('Data Entry'!$4:$4=$A138))/K47*100)</f>
      </c>
      <c r="L138">
        <f>IF(L47=0,"",SUMPRODUCT(('Data Entry'!$39:$39=L$2)*('Data Entry'!$42:$42="Y")*('Data Entry'!$4:$4=$A138))/L47*100)</f>
      </c>
      <c r="M138">
        <f>IF(M47=0,"",SUMPRODUCT(('Data Entry'!$39:$39=M$2)*('Data Entry'!$42:$42="Y")*('Data Entry'!$4:$4=$A138))/M47*100)</f>
      </c>
    </row>
    <row r="139" spans="1:13" ht="12.75">
      <c r="A139" t="str">
        <f>IF('Hospital Information'!C12="","",'Hospital Information'!C12)</f>
        <v>Surgical ward</v>
      </c>
      <c r="B139">
        <f>IF(B48=0,"",SUMPRODUCT(('Data Entry'!$39:$39=B$2)*('Data Entry'!$42:$42="Y")*('Data Entry'!$4:$4=$A139))/B48*100)</f>
        <v>100</v>
      </c>
      <c r="C139">
        <f>IF(C48=0,"",SUMPRODUCT(('Data Entry'!$39:$39=C$2)*('Data Entry'!$42:$42="Y")*('Data Entry'!$4:$4=$A139))/C48*100)</f>
      </c>
      <c r="D139">
        <f>IF(D48=0,"",SUMPRODUCT(('Data Entry'!$39:$39=D$2)*('Data Entry'!$42:$42="Y")*('Data Entry'!$4:$4=$A139))/D48*100)</f>
        <v>33.33333333333333</v>
      </c>
      <c r="E139">
        <f>IF(E48=0,"",SUMPRODUCT(('Data Entry'!$39:$39=E$2)*('Data Entry'!$42:$42="Y")*('Data Entry'!$4:$4=$A139))/E48*100)</f>
      </c>
      <c r="F139">
        <f>IF(F48=0,"",SUMPRODUCT(('Data Entry'!$39:$39=F$2)*('Data Entry'!$42:$42="Y")*('Data Entry'!$4:$4=$A139))/F48*100)</f>
      </c>
      <c r="G139">
        <f>IF(G48=0,"",SUMPRODUCT(('Data Entry'!$39:$39=G$2)*('Data Entry'!$42:$42="Y")*('Data Entry'!$4:$4=$A139))/G48*100)</f>
      </c>
      <c r="H139">
        <f>IF(H48=0,"",SUMPRODUCT(('Data Entry'!$39:$39=H$2)*('Data Entry'!$42:$42="Y")*('Data Entry'!$4:$4=$A139))/H48*100)</f>
      </c>
      <c r="I139">
        <f>IF(I48=0,"",SUMPRODUCT(('Data Entry'!$39:$39=I$2)*('Data Entry'!$42:$42="Y")*('Data Entry'!$4:$4=$A139))/I48*100)</f>
      </c>
      <c r="J139">
        <f>IF(J48=0,"",SUMPRODUCT(('Data Entry'!$39:$39=J$2)*('Data Entry'!$42:$42="Y")*('Data Entry'!$4:$4=$A139))/J48*100)</f>
      </c>
      <c r="K139">
        <f>IF(K48=0,"",SUMPRODUCT(('Data Entry'!$39:$39=K$2)*('Data Entry'!$42:$42="Y")*('Data Entry'!$4:$4=$A139))/K48*100)</f>
      </c>
      <c r="L139">
        <f>IF(L48=0,"",SUMPRODUCT(('Data Entry'!$39:$39=L$2)*('Data Entry'!$42:$42="Y")*('Data Entry'!$4:$4=$A139))/L48*100)</f>
      </c>
      <c r="M139">
        <f>IF(M48=0,"",SUMPRODUCT(('Data Entry'!$39:$39=M$2)*('Data Entry'!$42:$42="Y")*('Data Entry'!$4:$4=$A139))/M48*100)</f>
      </c>
    </row>
    <row r="140" spans="1:13" ht="12.75">
      <c r="A140" t="str">
        <f>IF('Hospital Information'!C13="","",'Hospital Information'!C13)</f>
        <v>Medical ward</v>
      </c>
      <c r="B140">
        <f>IF(B49=0,"",SUMPRODUCT(('Data Entry'!$39:$39=B$2)*('Data Entry'!$42:$42="Y")*('Data Entry'!$4:$4=$A140))/B49*100)</f>
      </c>
      <c r="C140">
        <f>IF(C49=0,"",SUMPRODUCT(('Data Entry'!$39:$39=C$2)*('Data Entry'!$42:$42="Y")*('Data Entry'!$4:$4=$A140))/C49*100)</f>
        <v>50</v>
      </c>
      <c r="D140">
        <f>IF(D49=0,"",SUMPRODUCT(('Data Entry'!$39:$39=D$2)*('Data Entry'!$42:$42="Y")*('Data Entry'!$4:$4=$A140))/D49*100)</f>
        <v>100</v>
      </c>
      <c r="E140">
        <f>IF(E49=0,"",SUMPRODUCT(('Data Entry'!$39:$39=E$2)*('Data Entry'!$42:$42="Y")*('Data Entry'!$4:$4=$A140))/E49*100)</f>
      </c>
      <c r="F140">
        <f>IF(F49=0,"",SUMPRODUCT(('Data Entry'!$39:$39=F$2)*('Data Entry'!$42:$42="Y")*('Data Entry'!$4:$4=$A140))/F49*100)</f>
      </c>
      <c r="G140">
        <f>IF(G49=0,"",SUMPRODUCT(('Data Entry'!$39:$39=G$2)*('Data Entry'!$42:$42="Y")*('Data Entry'!$4:$4=$A140))/G49*100)</f>
      </c>
      <c r="H140">
        <f>IF(H49=0,"",SUMPRODUCT(('Data Entry'!$39:$39=H$2)*('Data Entry'!$42:$42="Y")*('Data Entry'!$4:$4=$A140))/H49*100)</f>
      </c>
      <c r="I140">
        <f>IF(I49=0,"",SUMPRODUCT(('Data Entry'!$39:$39=I$2)*('Data Entry'!$42:$42="Y")*('Data Entry'!$4:$4=$A140))/I49*100)</f>
      </c>
      <c r="J140">
        <f>IF(J49=0,"",SUMPRODUCT(('Data Entry'!$39:$39=J$2)*('Data Entry'!$42:$42="Y")*('Data Entry'!$4:$4=$A140))/J49*100)</f>
      </c>
      <c r="K140">
        <f>IF(K49=0,"",SUMPRODUCT(('Data Entry'!$39:$39=K$2)*('Data Entry'!$42:$42="Y")*('Data Entry'!$4:$4=$A140))/K49*100)</f>
      </c>
      <c r="L140">
        <f>IF(L49=0,"",SUMPRODUCT(('Data Entry'!$39:$39=L$2)*('Data Entry'!$42:$42="Y")*('Data Entry'!$4:$4=$A140))/L49*100)</f>
      </c>
      <c r="M140">
        <f>IF(M49=0,"",SUMPRODUCT(('Data Entry'!$39:$39=M$2)*('Data Entry'!$42:$42="Y")*('Data Entry'!$4:$4=$A140))/M49*100)</f>
      </c>
    </row>
    <row r="141" spans="1:13" ht="12.75">
      <c r="A141">
        <f>IF('Hospital Information'!C14="","",'Hospital Information'!C14)</f>
      </c>
      <c r="B141">
        <f>IF(B50=0,"",SUMPRODUCT(('Data Entry'!$39:$39=B$2)*('Data Entry'!$42:$42="Y")*('Data Entry'!$4:$4=$A141))/B50*100)</f>
      </c>
      <c r="C141">
        <f>IF(C50=0,"",SUMPRODUCT(('Data Entry'!$39:$39=C$2)*('Data Entry'!$42:$42="Y")*('Data Entry'!$4:$4=$A141))/C50*100)</f>
      </c>
      <c r="D141">
        <f>IF(D50=0,"",SUMPRODUCT(('Data Entry'!$39:$39=D$2)*('Data Entry'!$42:$42="Y")*('Data Entry'!$4:$4=$A141))/D50*100)</f>
      </c>
      <c r="E141">
        <f>IF(E50=0,"",SUMPRODUCT(('Data Entry'!$39:$39=E$2)*('Data Entry'!$42:$42="Y")*('Data Entry'!$4:$4=$A141))/E50*100)</f>
      </c>
      <c r="F141">
        <f>IF(F50=0,"",SUMPRODUCT(('Data Entry'!$39:$39=F$2)*('Data Entry'!$42:$42="Y")*('Data Entry'!$4:$4=$A141))/F50*100)</f>
      </c>
      <c r="G141">
        <f>IF(G50=0,"",SUMPRODUCT(('Data Entry'!$39:$39=G$2)*('Data Entry'!$42:$42="Y")*('Data Entry'!$4:$4=$A141))/G50*100)</f>
      </c>
      <c r="H141">
        <f>IF(H50=0,"",SUMPRODUCT(('Data Entry'!$39:$39=H$2)*('Data Entry'!$42:$42="Y")*('Data Entry'!$4:$4=$A141))/H50*100)</f>
      </c>
      <c r="I141">
        <f>IF(I50=0,"",SUMPRODUCT(('Data Entry'!$39:$39=I$2)*('Data Entry'!$42:$42="Y")*('Data Entry'!$4:$4=$A141))/I50*100)</f>
      </c>
      <c r="J141">
        <f>IF(J50=0,"",SUMPRODUCT(('Data Entry'!$39:$39=J$2)*('Data Entry'!$42:$42="Y")*('Data Entry'!$4:$4=$A141))/J50*100)</f>
      </c>
      <c r="K141">
        <f>IF(K50=0,"",SUMPRODUCT(('Data Entry'!$39:$39=K$2)*('Data Entry'!$42:$42="Y")*('Data Entry'!$4:$4=$A141))/K50*100)</f>
      </c>
      <c r="L141">
        <f>IF(L50=0,"",SUMPRODUCT(('Data Entry'!$39:$39=L$2)*('Data Entry'!$42:$42="Y")*('Data Entry'!$4:$4=$A141))/L50*100)</f>
      </c>
      <c r="M141">
        <f>IF(M50=0,"",SUMPRODUCT(('Data Entry'!$39:$39=M$2)*('Data Entry'!$42:$42="Y")*('Data Entry'!$4:$4=$A141))/M50*100)</f>
      </c>
    </row>
    <row r="142" spans="1:13" ht="12.75">
      <c r="A142">
        <f>IF('Hospital Information'!C15="","",'Hospital Information'!C15)</f>
      </c>
      <c r="B142">
        <f>IF(B51=0,"",SUMPRODUCT(('Data Entry'!$39:$39=B$2)*('Data Entry'!$42:$42="Y")*('Data Entry'!$4:$4=$A142))/B51*100)</f>
      </c>
      <c r="C142">
        <f>IF(C51=0,"",SUMPRODUCT(('Data Entry'!$39:$39=C$2)*('Data Entry'!$42:$42="Y")*('Data Entry'!$4:$4=$A142))/C51*100)</f>
      </c>
      <c r="D142">
        <f>IF(D51=0,"",SUMPRODUCT(('Data Entry'!$39:$39=D$2)*('Data Entry'!$42:$42="Y")*('Data Entry'!$4:$4=$A142))/D51*100)</f>
      </c>
      <c r="E142">
        <f>IF(E51=0,"",SUMPRODUCT(('Data Entry'!$39:$39=E$2)*('Data Entry'!$42:$42="Y")*('Data Entry'!$4:$4=$A142))/E51*100)</f>
      </c>
      <c r="F142">
        <f>IF(F51=0,"",SUMPRODUCT(('Data Entry'!$39:$39=F$2)*('Data Entry'!$42:$42="Y")*('Data Entry'!$4:$4=$A142))/F51*100)</f>
      </c>
      <c r="G142">
        <f>IF(G51=0,"",SUMPRODUCT(('Data Entry'!$39:$39=G$2)*('Data Entry'!$42:$42="Y")*('Data Entry'!$4:$4=$A142))/G51*100)</f>
      </c>
      <c r="H142">
        <f>IF(H51=0,"",SUMPRODUCT(('Data Entry'!$39:$39=H$2)*('Data Entry'!$42:$42="Y")*('Data Entry'!$4:$4=$A142))/H51*100)</f>
      </c>
      <c r="I142">
        <f>IF(I51=0,"",SUMPRODUCT(('Data Entry'!$39:$39=I$2)*('Data Entry'!$42:$42="Y")*('Data Entry'!$4:$4=$A142))/I51*100)</f>
      </c>
      <c r="J142">
        <f>IF(J51=0,"",SUMPRODUCT(('Data Entry'!$39:$39=J$2)*('Data Entry'!$42:$42="Y")*('Data Entry'!$4:$4=$A142))/J51*100)</f>
      </c>
      <c r="K142">
        <f>IF(K51=0,"",SUMPRODUCT(('Data Entry'!$39:$39=K$2)*('Data Entry'!$42:$42="Y")*('Data Entry'!$4:$4=$A142))/K51*100)</f>
      </c>
      <c r="L142">
        <f>IF(L51=0,"",SUMPRODUCT(('Data Entry'!$39:$39=L$2)*('Data Entry'!$42:$42="Y")*('Data Entry'!$4:$4=$A142))/L51*100)</f>
      </c>
      <c r="M142">
        <f>IF(M51=0,"",SUMPRODUCT(('Data Entry'!$39:$39=M$2)*('Data Entry'!$42:$42="Y")*('Data Entry'!$4:$4=$A142))/M51*100)</f>
      </c>
    </row>
    <row r="143" spans="1:14" ht="15">
      <c r="A143" s="5" t="s">
        <v>108</v>
      </c>
      <c r="B143" s="17"/>
      <c r="C143" s="17"/>
      <c r="D143" s="17"/>
      <c r="E143" s="17"/>
      <c r="F143" s="17"/>
      <c r="G143" s="17"/>
      <c r="H143" s="17"/>
      <c r="I143" s="17"/>
      <c r="J143" s="17"/>
      <c r="K143" s="17"/>
      <c r="L143" s="17"/>
      <c r="M143" s="17"/>
      <c r="N143" s="17"/>
    </row>
    <row r="144" spans="1:13" ht="12.75">
      <c r="A144" t="str">
        <f>IF('Hospital Information'!C9="","",'Hospital Information'!C9)</f>
        <v>ICU</v>
      </c>
      <c r="B144">
        <f>IF(B45=0,"",SUMPRODUCT(('Data Entry'!$39:$39=B$2)*('Data Entry'!$43:$43="Y")*('Data Entry'!$4:$4=$A144))/B45*100)</f>
        <v>100</v>
      </c>
      <c r="C144">
        <f>IF(C45=0,"",SUMPRODUCT(('Data Entry'!$39:$39=C$2)*('Data Entry'!$43:$43="Y")*('Data Entry'!$4:$4=$A144))/C45*100)</f>
        <v>100</v>
      </c>
      <c r="D144">
        <f>IF(D45=0,"",SUMPRODUCT(('Data Entry'!$39:$39=D$2)*('Data Entry'!$43:$43="Y")*('Data Entry'!$4:$4=$A144))/D45*100)</f>
      </c>
      <c r="E144">
        <f>IF(E45=0,"",SUMPRODUCT(('Data Entry'!$39:$39=E$2)*('Data Entry'!$43:$43="Y")*('Data Entry'!$4:$4=$A144))/E45*100)</f>
      </c>
      <c r="F144">
        <f>IF(F45=0,"",SUMPRODUCT(('Data Entry'!$39:$39=F$2)*('Data Entry'!$43:$43="Y")*('Data Entry'!$4:$4=$A144))/F45*100)</f>
      </c>
      <c r="G144">
        <f>IF(G45=0,"",SUMPRODUCT(('Data Entry'!$39:$39=G$2)*('Data Entry'!$43:$43="Y")*('Data Entry'!$4:$4=$A144))/G45*100)</f>
      </c>
      <c r="H144">
        <f>IF(H45=0,"",SUMPRODUCT(('Data Entry'!$39:$39=H$2)*('Data Entry'!$43:$43="Y")*('Data Entry'!$4:$4=$A144))/H45*100)</f>
      </c>
      <c r="I144">
        <f>IF(I45=0,"",SUMPRODUCT(('Data Entry'!$39:$39=I$2)*('Data Entry'!$43:$43="Y")*('Data Entry'!$4:$4=$A144))/I45*100)</f>
      </c>
      <c r="J144">
        <f>IF(J45=0,"",SUMPRODUCT(('Data Entry'!$39:$39=J$2)*('Data Entry'!$43:$43="Y")*('Data Entry'!$4:$4=$A144))/J45*100)</f>
      </c>
      <c r="K144">
        <f>IF(K45=0,"",SUMPRODUCT(('Data Entry'!$39:$39=K$2)*('Data Entry'!$43:$43="Y")*('Data Entry'!$4:$4=$A144))/K45*100)</f>
      </c>
      <c r="L144">
        <f>IF(L45=0,"",SUMPRODUCT(('Data Entry'!$39:$39=L$2)*('Data Entry'!$43:$43="Y")*('Data Entry'!$4:$4=$A144))/L45*100)</f>
      </c>
      <c r="M144">
        <f>IF(M45=0,"",SUMPRODUCT(('Data Entry'!$39:$39=M$2)*('Data Entry'!$43:$43="Y")*('Data Entry'!$4:$4=$A144))/M45*100)</f>
      </c>
    </row>
    <row r="145" spans="1:13" ht="12.75">
      <c r="A145" t="str">
        <f>IF('Hospital Information'!C10="","",'Hospital Information'!C10)</f>
        <v>ED</v>
      </c>
      <c r="B145">
        <f>IF(B46=0,"",SUMPRODUCT(('Data Entry'!$39:$39=B$2)*('Data Entry'!$43:$43="Y")*('Data Entry'!$4:$4=$A145))/B46*100)</f>
      </c>
      <c r="C145">
        <f>IF(C46=0,"",SUMPRODUCT(('Data Entry'!$39:$39=C$2)*('Data Entry'!$43:$43="Y")*('Data Entry'!$4:$4=$A145))/C46*100)</f>
        <v>100</v>
      </c>
      <c r="D145">
        <f>IF(D46=0,"",SUMPRODUCT(('Data Entry'!$39:$39=D$2)*('Data Entry'!$43:$43="Y")*('Data Entry'!$4:$4=$A145))/D46*100)</f>
      </c>
      <c r="E145">
        <f>IF(E46=0,"",SUMPRODUCT(('Data Entry'!$39:$39=E$2)*('Data Entry'!$43:$43="Y")*('Data Entry'!$4:$4=$A145))/E46*100)</f>
      </c>
      <c r="F145">
        <f>IF(F46=0,"",SUMPRODUCT(('Data Entry'!$39:$39=F$2)*('Data Entry'!$43:$43="Y")*('Data Entry'!$4:$4=$A145))/F46*100)</f>
      </c>
      <c r="G145">
        <f>IF(G46=0,"",SUMPRODUCT(('Data Entry'!$39:$39=G$2)*('Data Entry'!$43:$43="Y")*('Data Entry'!$4:$4=$A145))/G46*100)</f>
      </c>
      <c r="H145">
        <f>IF(H46=0,"",SUMPRODUCT(('Data Entry'!$39:$39=H$2)*('Data Entry'!$43:$43="Y")*('Data Entry'!$4:$4=$A145))/H46*100)</f>
      </c>
      <c r="I145">
        <f>IF(I46=0,"",SUMPRODUCT(('Data Entry'!$39:$39=I$2)*('Data Entry'!$43:$43="Y")*('Data Entry'!$4:$4=$A145))/I46*100)</f>
      </c>
      <c r="J145">
        <f>IF(J46=0,"",SUMPRODUCT(('Data Entry'!$39:$39=J$2)*('Data Entry'!$43:$43="Y")*('Data Entry'!$4:$4=$A145))/J46*100)</f>
      </c>
      <c r="K145">
        <f>IF(K46=0,"",SUMPRODUCT(('Data Entry'!$39:$39=K$2)*('Data Entry'!$43:$43="Y")*('Data Entry'!$4:$4=$A145))/K46*100)</f>
      </c>
      <c r="L145">
        <f>IF(L46=0,"",SUMPRODUCT(('Data Entry'!$39:$39=L$2)*('Data Entry'!$43:$43="Y")*('Data Entry'!$4:$4=$A145))/L46*100)</f>
      </c>
      <c r="M145">
        <f>IF(M46=0,"",SUMPRODUCT(('Data Entry'!$39:$39=M$2)*('Data Entry'!$43:$43="Y")*('Data Entry'!$4:$4=$A145))/M46*100)</f>
      </c>
    </row>
    <row r="146" spans="1:13" ht="12.75">
      <c r="A146" t="str">
        <f>IF('Hospital Information'!C11="","",'Hospital Information'!C11)</f>
        <v>DPU</v>
      </c>
      <c r="B146">
        <f>IF(B47=0,"",SUMPRODUCT(('Data Entry'!$39:$39=B$2)*('Data Entry'!$43:$43="Y")*('Data Entry'!$4:$4=$A146))/B47*100)</f>
        <v>0</v>
      </c>
      <c r="C146">
        <f>IF(C47=0,"",SUMPRODUCT(('Data Entry'!$39:$39=C$2)*('Data Entry'!$43:$43="Y")*('Data Entry'!$4:$4=$A146))/C47*100)</f>
        <v>100</v>
      </c>
      <c r="D146">
        <f>IF(D47=0,"",SUMPRODUCT(('Data Entry'!$39:$39=D$2)*('Data Entry'!$43:$43="Y")*('Data Entry'!$4:$4=$A146))/D47*100)</f>
        <v>100</v>
      </c>
      <c r="E146">
        <f>IF(E47=0,"",SUMPRODUCT(('Data Entry'!$39:$39=E$2)*('Data Entry'!$43:$43="Y")*('Data Entry'!$4:$4=$A146))/E47*100)</f>
      </c>
      <c r="F146">
        <f>IF(F47=0,"",SUMPRODUCT(('Data Entry'!$39:$39=F$2)*('Data Entry'!$43:$43="Y")*('Data Entry'!$4:$4=$A146))/F47*100)</f>
      </c>
      <c r="G146">
        <f>IF(G47=0,"",SUMPRODUCT(('Data Entry'!$39:$39=G$2)*('Data Entry'!$43:$43="Y")*('Data Entry'!$4:$4=$A146))/G47*100)</f>
      </c>
      <c r="H146">
        <f>IF(H47=0,"",SUMPRODUCT(('Data Entry'!$39:$39=H$2)*('Data Entry'!$43:$43="Y")*('Data Entry'!$4:$4=$A146))/H47*100)</f>
      </c>
      <c r="I146">
        <f>IF(I47=0,"",SUMPRODUCT(('Data Entry'!$39:$39=I$2)*('Data Entry'!$43:$43="Y")*('Data Entry'!$4:$4=$A146))/I47*100)</f>
      </c>
      <c r="J146">
        <f>IF(J47=0,"",SUMPRODUCT(('Data Entry'!$39:$39=J$2)*('Data Entry'!$43:$43="Y")*('Data Entry'!$4:$4=$A146))/J47*100)</f>
      </c>
      <c r="K146">
        <f>IF(K47=0,"",SUMPRODUCT(('Data Entry'!$39:$39=K$2)*('Data Entry'!$43:$43="Y")*('Data Entry'!$4:$4=$A146))/K47*100)</f>
      </c>
      <c r="L146">
        <f>IF(L47=0,"",SUMPRODUCT(('Data Entry'!$39:$39=L$2)*('Data Entry'!$43:$43="Y")*('Data Entry'!$4:$4=$A146))/L47*100)</f>
      </c>
      <c r="M146">
        <f>IF(M47=0,"",SUMPRODUCT(('Data Entry'!$39:$39=M$2)*('Data Entry'!$43:$43="Y")*('Data Entry'!$4:$4=$A146))/M47*100)</f>
      </c>
    </row>
    <row r="147" spans="1:13" ht="12.75">
      <c r="A147" t="str">
        <f>IF('Hospital Information'!C12="","",'Hospital Information'!C12)</f>
        <v>Surgical ward</v>
      </c>
      <c r="B147">
        <f>IF(B48=0,"",SUMPRODUCT(('Data Entry'!$39:$39=B$2)*('Data Entry'!$43:$43="Y")*('Data Entry'!$4:$4=$A147))/B48*100)</f>
        <v>100</v>
      </c>
      <c r="C147">
        <f>IF(C48=0,"",SUMPRODUCT(('Data Entry'!$39:$39=C$2)*('Data Entry'!$43:$43="Y")*('Data Entry'!$4:$4=$A147))/C48*100)</f>
      </c>
      <c r="D147">
        <f>IF(D48=0,"",SUMPRODUCT(('Data Entry'!$39:$39=D$2)*('Data Entry'!$43:$43="Y")*('Data Entry'!$4:$4=$A147))/D48*100)</f>
        <v>66.66666666666666</v>
      </c>
      <c r="E147">
        <f>IF(E48=0,"",SUMPRODUCT(('Data Entry'!$39:$39=E$2)*('Data Entry'!$43:$43="Y")*('Data Entry'!$4:$4=$A147))/E48*100)</f>
      </c>
      <c r="F147">
        <f>IF(F48=0,"",SUMPRODUCT(('Data Entry'!$39:$39=F$2)*('Data Entry'!$43:$43="Y")*('Data Entry'!$4:$4=$A147))/F48*100)</f>
      </c>
      <c r="G147">
        <f>IF(G48=0,"",SUMPRODUCT(('Data Entry'!$39:$39=G$2)*('Data Entry'!$43:$43="Y")*('Data Entry'!$4:$4=$A147))/G48*100)</f>
      </c>
      <c r="H147">
        <f>IF(H48=0,"",SUMPRODUCT(('Data Entry'!$39:$39=H$2)*('Data Entry'!$43:$43="Y")*('Data Entry'!$4:$4=$A147))/H48*100)</f>
      </c>
      <c r="I147">
        <f>IF(I48=0,"",SUMPRODUCT(('Data Entry'!$39:$39=I$2)*('Data Entry'!$43:$43="Y")*('Data Entry'!$4:$4=$A147))/I48*100)</f>
      </c>
      <c r="J147">
        <f>IF(J48=0,"",SUMPRODUCT(('Data Entry'!$39:$39=J$2)*('Data Entry'!$43:$43="Y")*('Data Entry'!$4:$4=$A147))/J48*100)</f>
      </c>
      <c r="K147">
        <f>IF(K48=0,"",SUMPRODUCT(('Data Entry'!$39:$39=K$2)*('Data Entry'!$43:$43="Y")*('Data Entry'!$4:$4=$A147))/K48*100)</f>
      </c>
      <c r="L147">
        <f>IF(L48=0,"",SUMPRODUCT(('Data Entry'!$39:$39=L$2)*('Data Entry'!$43:$43="Y")*('Data Entry'!$4:$4=$A147))/L48*100)</f>
      </c>
      <c r="M147">
        <f>IF(M48=0,"",SUMPRODUCT(('Data Entry'!$39:$39=M$2)*('Data Entry'!$43:$43="Y")*('Data Entry'!$4:$4=$A147))/M48*100)</f>
      </c>
    </row>
    <row r="148" spans="1:13" ht="12.75">
      <c r="A148" t="str">
        <f>IF('Hospital Information'!C13="","",'Hospital Information'!C13)</f>
        <v>Medical ward</v>
      </c>
      <c r="B148">
        <f>IF(B49=0,"",SUMPRODUCT(('Data Entry'!$39:$39=B$2)*('Data Entry'!$43:$43="Y")*('Data Entry'!$4:$4=$A148))/B49*100)</f>
      </c>
      <c r="C148">
        <f>IF(C49=0,"",SUMPRODUCT(('Data Entry'!$39:$39=C$2)*('Data Entry'!$43:$43="Y")*('Data Entry'!$4:$4=$A148))/C49*100)</f>
        <v>50</v>
      </c>
      <c r="D148">
        <f>IF(D49=0,"",SUMPRODUCT(('Data Entry'!$39:$39=D$2)*('Data Entry'!$43:$43="Y")*('Data Entry'!$4:$4=$A148))/D49*100)</f>
        <v>100</v>
      </c>
      <c r="E148">
        <f>IF(E49=0,"",SUMPRODUCT(('Data Entry'!$39:$39=E$2)*('Data Entry'!$43:$43="Y")*('Data Entry'!$4:$4=$A148))/E49*100)</f>
      </c>
      <c r="F148">
        <f>IF(F49=0,"",SUMPRODUCT(('Data Entry'!$39:$39=F$2)*('Data Entry'!$43:$43="Y")*('Data Entry'!$4:$4=$A148))/F49*100)</f>
      </c>
      <c r="G148">
        <f>IF(G49=0,"",SUMPRODUCT(('Data Entry'!$39:$39=G$2)*('Data Entry'!$43:$43="Y")*('Data Entry'!$4:$4=$A148))/G49*100)</f>
      </c>
      <c r="H148">
        <f>IF(H49=0,"",SUMPRODUCT(('Data Entry'!$39:$39=H$2)*('Data Entry'!$43:$43="Y")*('Data Entry'!$4:$4=$A148))/H49*100)</f>
      </c>
      <c r="I148">
        <f>IF(I49=0,"",SUMPRODUCT(('Data Entry'!$39:$39=I$2)*('Data Entry'!$43:$43="Y")*('Data Entry'!$4:$4=$A148))/I49*100)</f>
      </c>
      <c r="J148">
        <f>IF(J49=0,"",SUMPRODUCT(('Data Entry'!$39:$39=J$2)*('Data Entry'!$43:$43="Y")*('Data Entry'!$4:$4=$A148))/J49*100)</f>
      </c>
      <c r="K148">
        <f>IF(K49=0,"",SUMPRODUCT(('Data Entry'!$39:$39=K$2)*('Data Entry'!$43:$43="Y")*('Data Entry'!$4:$4=$A148))/K49*100)</f>
      </c>
      <c r="L148">
        <f>IF(L49=0,"",SUMPRODUCT(('Data Entry'!$39:$39=L$2)*('Data Entry'!$43:$43="Y")*('Data Entry'!$4:$4=$A148))/L49*100)</f>
      </c>
      <c r="M148">
        <f>IF(M49=0,"",SUMPRODUCT(('Data Entry'!$39:$39=M$2)*('Data Entry'!$43:$43="Y")*('Data Entry'!$4:$4=$A148))/M49*100)</f>
      </c>
    </row>
    <row r="149" spans="1:13" ht="12.75">
      <c r="A149">
        <f>IF('Hospital Information'!C14="","",'Hospital Information'!C14)</f>
      </c>
      <c r="B149">
        <f>IF(B50=0,"",SUMPRODUCT(('Data Entry'!$39:$39=B$2)*('Data Entry'!$43:$43="Y")*('Data Entry'!$4:$4=$A149))/B50*100)</f>
      </c>
      <c r="C149">
        <f>IF(C50=0,"",SUMPRODUCT(('Data Entry'!$39:$39=C$2)*('Data Entry'!$43:$43="Y")*('Data Entry'!$4:$4=$A149))/C50*100)</f>
      </c>
      <c r="D149">
        <f>IF(D50=0,"",SUMPRODUCT(('Data Entry'!$39:$39=D$2)*('Data Entry'!$43:$43="Y")*('Data Entry'!$4:$4=$A149))/D50*100)</f>
      </c>
      <c r="E149">
        <f>IF(E50=0,"",SUMPRODUCT(('Data Entry'!$39:$39=E$2)*('Data Entry'!$43:$43="Y")*('Data Entry'!$4:$4=$A149))/E50*100)</f>
      </c>
      <c r="F149">
        <f>IF(F50=0,"",SUMPRODUCT(('Data Entry'!$39:$39=F$2)*('Data Entry'!$43:$43="Y")*('Data Entry'!$4:$4=$A149))/F50*100)</f>
      </c>
      <c r="G149">
        <f>IF(G50=0,"",SUMPRODUCT(('Data Entry'!$39:$39=G$2)*('Data Entry'!$43:$43="Y")*('Data Entry'!$4:$4=$A149))/G50*100)</f>
      </c>
      <c r="H149">
        <f>IF(H50=0,"",SUMPRODUCT(('Data Entry'!$39:$39=H$2)*('Data Entry'!$43:$43="Y")*('Data Entry'!$4:$4=$A149))/H50*100)</f>
      </c>
      <c r="I149">
        <f>IF(I50=0,"",SUMPRODUCT(('Data Entry'!$39:$39=I$2)*('Data Entry'!$43:$43="Y")*('Data Entry'!$4:$4=$A149))/I50*100)</f>
      </c>
      <c r="J149">
        <f>IF(J50=0,"",SUMPRODUCT(('Data Entry'!$39:$39=J$2)*('Data Entry'!$43:$43="Y")*('Data Entry'!$4:$4=$A149))/J50*100)</f>
      </c>
      <c r="K149">
        <f>IF(K50=0,"",SUMPRODUCT(('Data Entry'!$39:$39=K$2)*('Data Entry'!$43:$43="Y")*('Data Entry'!$4:$4=$A149))/K50*100)</f>
      </c>
      <c r="L149">
        <f>IF(L50=0,"",SUMPRODUCT(('Data Entry'!$39:$39=L$2)*('Data Entry'!$43:$43="Y")*('Data Entry'!$4:$4=$A149))/L50*100)</f>
      </c>
      <c r="M149">
        <f>IF(M50=0,"",SUMPRODUCT(('Data Entry'!$39:$39=M$2)*('Data Entry'!$43:$43="Y")*('Data Entry'!$4:$4=$A149))/M50*100)</f>
      </c>
    </row>
    <row r="150" spans="1:13" ht="12.75">
      <c r="A150">
        <f>IF('Hospital Information'!C15="","",'Hospital Information'!C15)</f>
      </c>
      <c r="B150">
        <f>IF(B51=0,"",SUMPRODUCT(('Data Entry'!$39:$39=B$2)*('Data Entry'!$43:$43="Y")*('Data Entry'!$4:$4=$A150))/B51*100)</f>
      </c>
      <c r="C150">
        <f>IF(C51=0,"",SUMPRODUCT(('Data Entry'!$39:$39=C$2)*('Data Entry'!$43:$43="Y")*('Data Entry'!$4:$4=$A150))/C51*100)</f>
      </c>
      <c r="D150">
        <f>IF(D51=0,"",SUMPRODUCT(('Data Entry'!$39:$39=D$2)*('Data Entry'!$43:$43="Y")*('Data Entry'!$4:$4=$A150))/D51*100)</f>
      </c>
      <c r="E150">
        <f>IF(E51=0,"",SUMPRODUCT(('Data Entry'!$39:$39=E$2)*('Data Entry'!$43:$43="Y")*('Data Entry'!$4:$4=$A150))/E51*100)</f>
      </c>
      <c r="F150">
        <f>IF(F51=0,"",SUMPRODUCT(('Data Entry'!$39:$39=F$2)*('Data Entry'!$43:$43="Y")*('Data Entry'!$4:$4=$A150))/F51*100)</f>
      </c>
      <c r="G150">
        <f>IF(G51=0,"",SUMPRODUCT(('Data Entry'!$39:$39=G$2)*('Data Entry'!$43:$43="Y")*('Data Entry'!$4:$4=$A150))/G51*100)</f>
      </c>
      <c r="H150">
        <f>IF(H51=0,"",SUMPRODUCT(('Data Entry'!$39:$39=H$2)*('Data Entry'!$43:$43="Y")*('Data Entry'!$4:$4=$A150))/H51*100)</f>
      </c>
      <c r="I150">
        <f>IF(I51=0,"",SUMPRODUCT(('Data Entry'!$39:$39=I$2)*('Data Entry'!$43:$43="Y")*('Data Entry'!$4:$4=$A150))/I51*100)</f>
      </c>
      <c r="J150">
        <f>IF(J51=0,"",SUMPRODUCT(('Data Entry'!$39:$39=J$2)*('Data Entry'!$43:$43="Y")*('Data Entry'!$4:$4=$A150))/J51*100)</f>
      </c>
      <c r="K150">
        <f>IF(K51=0,"",SUMPRODUCT(('Data Entry'!$39:$39=K$2)*('Data Entry'!$43:$43="Y")*('Data Entry'!$4:$4=$A150))/K51*100)</f>
      </c>
      <c r="L150">
        <f>IF(L51=0,"",SUMPRODUCT(('Data Entry'!$39:$39=L$2)*('Data Entry'!$43:$43="Y")*('Data Entry'!$4:$4=$A150))/L51*100)</f>
      </c>
      <c r="M150">
        <f>IF(M51=0,"",SUMPRODUCT(('Data Entry'!$39:$39=M$2)*('Data Entry'!$43:$43="Y")*('Data Entry'!$4:$4=$A150))/M51*100)</f>
      </c>
    </row>
  </sheetData>
  <sheetProtection/>
  <dataValidations count="4">
    <dataValidation allowBlank="1" sqref="A38:A62 A92:A65536 A32:A36 A86:A90 A65:A70 A1:A8 A79:A84 A72:A77 A11:A16 A25:A30 A18:A23"/>
    <dataValidation errorStyle="warning" allowBlank="1" promptTitle="You must enter Y or N" prompt="You must enter Y or N" errorTitle="You must enter Y or N" error="You must enter Y or N" sqref="A17 A37 A91 A85 A78 A71 A31 A24"/>
    <dataValidation operator="greaterThan" allowBlank="1" showInputMessage="1" showErrorMessage="1" promptTitle="Time must be entered as H:MM" prompt="Time must be entered as H:MM" errorTitle="Time must be entered as H:MM" error="Time must be entered as H:MM" sqref="A9:A10"/>
    <dataValidation operator="greaterThan" allowBlank="1" promptTitle="Time must be entered as H:MM" prompt="Time must be entered as H:MM" errorTitle="Time must be entered as H:MM" error="Time must be entered as H:MM" sqref="A63:A64"/>
  </dataValidation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107" sqref="O107"/>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bgla2407</dc:creator>
  <cp:keywords/>
  <dc:description/>
  <cp:lastModifiedBy>bgla2407</cp:lastModifiedBy>
  <cp:lastPrinted>2013-01-14T04:10:48Z</cp:lastPrinted>
  <dcterms:created xsi:type="dcterms:W3CDTF">2012-08-13T01:36:23Z</dcterms:created>
  <dcterms:modified xsi:type="dcterms:W3CDTF">2013-01-30T05:02:54Z</dcterms:modified>
  <cp:category/>
  <cp:version/>
  <cp:contentType/>
  <cp:contentStatus/>
</cp:coreProperties>
</file>